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 K! BS\MWB\MagicFreebies\tyt\"/>
    </mc:Choice>
  </mc:AlternateContent>
  <bookViews>
    <workbookView xWindow="120" yWindow="110" windowWidth="5520" windowHeight="3840"/>
  </bookViews>
  <sheets>
    <sheet name="WELCOME" sheetId="15" r:id="rId1"/>
    <sheet name="Navigation" sheetId="16" r:id="rId2"/>
    <sheet name="F1" sheetId="10" r:id="rId3"/>
    <sheet name="F2" sheetId="12" r:id="rId4"/>
    <sheet name="F3" sheetId="13" r:id="rId5"/>
    <sheet name="F4" sheetId="14" r:id="rId6"/>
    <sheet name="PC1" sheetId="7" r:id="rId7"/>
    <sheet name="PC2" sheetId="8" r:id="rId8"/>
    <sheet name="PC3" sheetId="9" r:id="rId9"/>
    <sheet name="PC4" sheetId="4" r:id="rId10"/>
    <sheet name="DATA" sheetId="1" r:id="rId11"/>
  </sheets>
  <definedNames>
    <definedName name="_xlnm.Print_Area" localSheetId="2">'F1'!$A$1:$I$24</definedName>
    <definedName name="_xlnm.Print_Area" localSheetId="3">'F2'!$A$1:$I$30</definedName>
    <definedName name="_xlnm.Print_Area" localSheetId="4">'F3'!$A$1:$H$30</definedName>
    <definedName name="_xlnm.Print_Area" localSheetId="5">'F4'!$A$1:$G$26</definedName>
    <definedName name="_xlnm.Print_Area" localSheetId="1">Navigation!$A$1:$E$8</definedName>
    <definedName name="_xlnm.Print_Area" localSheetId="6">'PC1'!$A$1:$I$27</definedName>
    <definedName name="_xlnm.Print_Area" localSheetId="7">'PC2'!$A$1:$J$31</definedName>
    <definedName name="_xlnm.Print_Area" localSheetId="8">'PC3'!$A$1:$J$31</definedName>
    <definedName name="_xlnm.Print_Area" localSheetId="9">'PC4'!$A$1:$J$28</definedName>
    <definedName name="Help">Navigation!$A$1</definedName>
  </definedNames>
  <calcPr calcId="152511"/>
</workbook>
</file>

<file path=xl/calcChain.xml><?xml version="1.0" encoding="utf-8"?>
<calcChain xmlns="http://schemas.openxmlformats.org/spreadsheetml/2006/main">
  <c r="A40" i="15" l="1"/>
  <c r="A39" i="15" s="1"/>
  <c r="K1" i="4"/>
  <c r="K1" i="9"/>
  <c r="K1" i="8"/>
  <c r="K1" i="7"/>
  <c r="I1" i="14"/>
  <c r="J1" i="13"/>
  <c r="K1" i="12"/>
  <c r="K1" i="10"/>
  <c r="D5" i="16"/>
  <c r="I1" i="1"/>
  <c r="C1" i="15"/>
  <c r="C17" i="14"/>
  <c r="C19" i="14" s="1"/>
  <c r="C18" i="14"/>
  <c r="C13" i="14"/>
  <c r="B24" i="12"/>
  <c r="C16" i="12"/>
  <c r="B25" i="12" s="1"/>
  <c r="B26" i="12" s="1"/>
  <c r="B27" i="12" s="1"/>
  <c r="C18" i="12"/>
  <c r="C20" i="12" s="1"/>
  <c r="B20" i="12"/>
  <c r="C8" i="12"/>
  <c r="G25" i="1"/>
  <c r="G26" i="1"/>
  <c r="G27" i="1"/>
  <c r="G28" i="1"/>
  <c r="G29" i="1"/>
  <c r="G30" i="1"/>
  <c r="G31" i="1"/>
  <c r="F22" i="9"/>
  <c r="F6" i="9" s="1"/>
  <c r="F7" i="9" s="1"/>
  <c r="H15" i="9"/>
  <c r="H16" i="9"/>
  <c r="D17" i="9"/>
  <c r="E17" i="9"/>
  <c r="H17" i="9"/>
  <c r="D18" i="9"/>
  <c r="E18" i="9" s="1"/>
  <c r="H18" i="9" s="1"/>
  <c r="D19" i="9"/>
  <c r="E19" i="9" s="1"/>
  <c r="H19" i="9" s="1"/>
  <c r="C22" i="9"/>
  <c r="C27" i="9"/>
  <c r="D15" i="8"/>
  <c r="D16" i="8" s="1"/>
  <c r="E15" i="8"/>
  <c r="H15" i="8" s="1"/>
  <c r="F22" i="8"/>
  <c r="F6" i="8" s="1"/>
  <c r="F7" i="8" s="1"/>
  <c r="C27" i="8"/>
  <c r="F19" i="4"/>
  <c r="C19" i="4"/>
  <c r="G21" i="1"/>
  <c r="G22" i="1"/>
  <c r="G32" i="1" s="1"/>
  <c r="G23" i="1"/>
  <c r="G24" i="1"/>
  <c r="F7" i="7"/>
  <c r="F9" i="7"/>
  <c r="F11" i="7" s="1"/>
  <c r="F16" i="7"/>
  <c r="F17" i="7"/>
  <c r="F19" i="7"/>
  <c r="C19" i="7"/>
  <c r="C24" i="4"/>
  <c r="D17" i="8" l="1"/>
  <c r="E16" i="8"/>
  <c r="H16" i="8" s="1"/>
  <c r="D15" i="4"/>
  <c r="E15" i="4" s="1"/>
  <c r="H15" i="4" s="1"/>
  <c r="D14" i="4"/>
  <c r="E14" i="4" s="1"/>
  <c r="H14" i="4" s="1"/>
  <c r="D16" i="4"/>
  <c r="E16" i="4" s="1"/>
  <c r="H16" i="4" s="1"/>
  <c r="D19" i="4"/>
  <c r="E19" i="4" s="1"/>
  <c r="D13" i="4"/>
  <c r="E13" i="4" s="1"/>
  <c r="H13" i="4" s="1"/>
  <c r="D16" i="7"/>
  <c r="D12" i="4"/>
  <c r="E12" i="4" s="1"/>
  <c r="H12" i="4" s="1"/>
  <c r="D17" i="4"/>
  <c r="E17" i="4" s="1"/>
  <c r="H17" i="4" s="1"/>
  <c r="C22" i="8"/>
  <c r="D20" i="9"/>
  <c r="E20" i="9" l="1"/>
  <c r="H20" i="9" s="1"/>
  <c r="H22" i="9" s="1"/>
  <c r="D22" i="9"/>
  <c r="E22" i="9" s="1"/>
  <c r="H19" i="4"/>
  <c r="E17" i="8"/>
  <c r="H17" i="8" s="1"/>
  <c r="D18" i="8"/>
  <c r="D19" i="7"/>
  <c r="G16" i="7"/>
  <c r="D17" i="7"/>
  <c r="G17" i="7" s="1"/>
  <c r="E26" i="4" s="1"/>
  <c r="E23" i="4" l="1"/>
  <c r="I27" i="4"/>
  <c r="E18" i="8"/>
  <c r="H18" i="8" s="1"/>
  <c r="D19" i="8"/>
  <c r="E26" i="9"/>
  <c r="I30" i="9"/>
  <c r="G19" i="7"/>
  <c r="D20" i="8" l="1"/>
  <c r="E19" i="8"/>
  <c r="H19" i="8" s="1"/>
  <c r="D22" i="8" l="1"/>
  <c r="E22" i="8" s="1"/>
  <c r="E20" i="8"/>
  <c r="H20" i="8" s="1"/>
  <c r="H22" i="8" s="1"/>
  <c r="E26" i="8" l="1"/>
  <c r="I30" i="8"/>
</calcChain>
</file>

<file path=xl/sharedStrings.xml><?xml version="1.0" encoding="utf-8"?>
<sst xmlns="http://schemas.openxmlformats.org/spreadsheetml/2006/main" count="234" uniqueCount="174">
  <si>
    <t>DATENEINGABE</t>
  </si>
  <si>
    <t>Total</t>
  </si>
  <si>
    <t>direkte Eingabe</t>
  </si>
  <si>
    <t>Gesamtkosten Vorjahr</t>
  </si>
  <si>
    <t>oder Berechnung:</t>
  </si>
  <si>
    <t xml:space="preserve">Energiekosten </t>
  </si>
  <si>
    <t>variable Kosten</t>
  </si>
  <si>
    <t>fixe Kosten</t>
  </si>
  <si>
    <t>var. Kosten</t>
  </si>
  <si>
    <t>Fixkosten-Topf</t>
  </si>
  <si>
    <t>Für die Ermittlung wichtiger Kennzahlen sind die Zahlen eines gesamten Jahres nötig.  Bitte geben Sie im folgenden</t>
  </si>
  <si>
    <t>die Daten des letzten vollständigen Geschäftsjahres ein.</t>
  </si>
  <si>
    <t>Gewinn / Verlust =</t>
  </si>
  <si>
    <t xml:space="preserve">Deckungs-beitrag </t>
  </si>
  <si>
    <t>Deckungsbeiträge</t>
  </si>
  <si>
    <t>geteilt durch</t>
  </si>
  <si>
    <t>ergibt:</t>
  </si>
  <si>
    <t>Die Regeln für das Arbeiten mit Deckungsbeiträgen:</t>
  </si>
  <si>
    <t>1. Verkaufe nie unterhalb der variablen Kosten.</t>
  </si>
  <si>
    <t>2. Jeder Verkauf über den variablen Kosten schafft einen Deckungsbeitrag (zu den Fixkosten).</t>
  </si>
  <si>
    <t>Gesamt:</t>
  </si>
  <si>
    <t>4. Erst wenn die Summe aller Deckungsbeiträge höher ist als die Fixkosten, entsteht ein Gewinn.</t>
  </si>
  <si>
    <t>weiter:</t>
  </si>
  <si>
    <t>hier klicken!</t>
  </si>
  <si>
    <t>abzüglich Fixkosten</t>
  </si>
  <si>
    <t>um festzustellen, bei welcher Konstellation der höchste Gewinn zu erzielen ist.</t>
  </si>
  <si>
    <t>Deckungsbeiträge gesamt</t>
  </si>
  <si>
    <t>3. Die Summe all dieser Deckungsbeiträge sollte mindestens so hoch sein wie die Summe der Fixkosten.</t>
  </si>
  <si>
    <t>Beispiel:</t>
  </si>
  <si>
    <t>hier geht's weiter:</t>
  </si>
  <si>
    <t>und hier können Sie selber experimentieren:</t>
  </si>
  <si>
    <t>Hier sind Ihre eigenen Daten hinterlegt:</t>
  </si>
  <si>
    <t>Das war's schon.  Ende der Dateneingabe.</t>
  </si>
  <si>
    <t>Gesamtkosten</t>
  </si>
  <si>
    <t>pro Einheit</t>
  </si>
  <si>
    <t>variable Kosten pro Einheit:</t>
  </si>
  <si>
    <t>Fixkosten pro Einheit:</t>
  </si>
  <si>
    <t>Kosten pro Einheit:</t>
  </si>
  <si>
    <t>verkaufte Einheiten</t>
  </si>
  <si>
    <t>Preis</t>
  </si>
  <si>
    <t>Es wird zu unterschiedlichen Preisen verkauft, die beiden pink markierten Preise sind niedriger als die Kosten pro</t>
  </si>
  <si>
    <t>Einheit.  Insgesamt macht der Betrieb Gewinn. Macht er mehr Gewinn, wenn man die niedrigen Preise weglässt?</t>
  </si>
  <si>
    <t>Hier sind die Verkäufe zu den niedrigen Preisen weggelassen. Zwei Dinge fallen auf:  der Betrieb macht Verlust,</t>
  </si>
  <si>
    <t>und die Fixkosten pro Einheit sind gewaltig gestiegen, weil sie sich auf weniger verkaufte Einheiten verteilen!</t>
  </si>
  <si>
    <t>In den gelben Feldern können Sie mit unterschiedlichen Preisen und Verkaufszahlen experimentieren,</t>
  </si>
  <si>
    <t>Anzahl verkaufte Einheiten</t>
  </si>
  <si>
    <t xml:space="preserve">Umsatz </t>
  </si>
  <si>
    <t xml:space="preserve">Kosten </t>
  </si>
  <si>
    <t>Einkaufspreis</t>
  </si>
  <si>
    <t>Personalkosten</t>
  </si>
  <si>
    <t xml:space="preserve">sonstige direkte Kosten </t>
  </si>
  <si>
    <t>pro Einheit:</t>
  </si>
  <si>
    <t xml:space="preserve">Hier werden die Daten für die Ermittlung der variablen Kosten eingegeben.  Sie haben die Wahl zwischen </t>
  </si>
  <si>
    <t>der Eingabe pro Einheit (z.B. Einkaufspreise)</t>
  </si>
  <si>
    <t>oder der Eingabe von Gesamtkosten pro Jahr, die dann auf die Einheiten heruntergerechnet werden.</t>
  </si>
  <si>
    <t>Materialkosten</t>
  </si>
  <si>
    <t>Kosten pro Einheit</t>
  </si>
  <si>
    <t>Variable Kosten sind Kosten, die mit der Menge der produzierten Einheiten variieren.</t>
  </si>
  <si>
    <t>Fixe Kosten sind Kosten, die im wesentlichen unabhängig von der Menge der produzierten Einheiten sind.</t>
  </si>
  <si>
    <t>Letztendlich sind natürlich alle Kosten variabel - wenn ich meinen Betrieb schliesse, sinken die Fixkosten genauso</t>
  </si>
  <si>
    <t>variabel wie die produzierten Einheiten auf 0.</t>
  </si>
  <si>
    <t xml:space="preserve">Und wenn ich gewaltig expandiere und plötzlich statt einem Buchhalter mehrere benötige, zeigen meine Fixkosten </t>
  </si>
  <si>
    <t>ebenfalls variable Eigenschaften.</t>
  </si>
  <si>
    <t>Welche Kosten in einem Unternehmen als fix und welche als variabel zu betrachten sind, hängt natürlich von der</t>
  </si>
  <si>
    <t>Art des Unternehmens und der hergestellten Produkte oder Dienstleistungen ab.</t>
  </si>
  <si>
    <t>In einem Hotel oder einem Friseurbetrieb oder einem Chemieunternehmen sind die WASSERKOSTEN zu den</t>
  </si>
  <si>
    <t>variablen Kosten zu zählen, in einem Verlag, einem Softwarehaus oder einer Näherei eher nicht.</t>
  </si>
  <si>
    <t>das Buchhalter vermittelt, sind deren Kosten variabel.</t>
  </si>
  <si>
    <t>In einem produzierenden Unternehmen wäre die BUCHHALTUNG Teil der Fixkosten, in einem Zeitarbeitsunternehmen,</t>
  </si>
  <si>
    <t>während die Kosten, die in der Produktion anfallen, als variabel gelten.</t>
  </si>
  <si>
    <t>So werden z.B. häufig die Verwaltungskosten (Geschäftsführung, Buchhaltung, EDV) als fixe Kosten betrachtet,</t>
  </si>
  <si>
    <t>Frage:    Wozu dient dann die Unterscheidung zwischen fix und variabel?</t>
  </si>
  <si>
    <t>Bäckerei</t>
  </si>
  <si>
    <t>Gesamtumsatz</t>
  </si>
  <si>
    <t>Verlust</t>
  </si>
  <si>
    <t>Materialeinsatz</t>
  </si>
  <si>
    <t>Arbeitslöhne</t>
  </si>
  <si>
    <t>Maschinenleasing</t>
  </si>
  <si>
    <t>Mieten</t>
  </si>
  <si>
    <t>sonstige Kosten</t>
  </si>
  <si>
    <t>Sehen wir uns die Kosten genauer an und unterteilen nach variablen (rot) und fixen (blau) Kosten:</t>
  </si>
  <si>
    <t>Weshalb macht der Betrieb Verlust?  Sind die Backwaren zu schlecht, zu billig, zu teuer?  Ist die Konkurrenz zu groß?</t>
  </si>
  <si>
    <t>Nun sehen wir uns an, wie die Betrieb "an sich" funktioniert, ohne den Fixkostenbereich:</t>
  </si>
  <si>
    <t>Umsatz</t>
  </si>
  <si>
    <t>Ergebnis</t>
  </si>
  <si>
    <t>in %</t>
  </si>
  <si>
    <t>Der Betrieb an sich funktioniert also und wirft Ertrag ab, der jedoch von den Fixkosten wieder aufgefressen wird.</t>
  </si>
  <si>
    <t xml:space="preserve">Auf dieser Basis kann man gezielt weiter vorgehen:  ist der Deckungsbeitrag von 33% im Branchendurchschnitt zu niedrig?  </t>
  </si>
  <si>
    <t>Falls ja:  ist die verkaufte Menge zu gering?</t>
  </si>
  <si>
    <t xml:space="preserve">             sind die Preise zu niedrig?</t>
  </si>
  <si>
    <t xml:space="preserve">             sind die Kosten (Material und Arbeitslöhne) im Branchendurchschnitt zu hoch?</t>
  </si>
  <si>
    <t>Falls der Deckungsbeitrag von 33% im Branchendurchschnitt liegt oder sogar darüber, sind die Fixkosten, hier vor allem</t>
  </si>
  <si>
    <t>die Mieten zu hoch.</t>
  </si>
  <si>
    <t>Fazit:  Die Unterscheidung nach fixen und variablen Kosten (auch wenn die Unterscheidung keine absolute Gültigkeit hat)</t>
  </si>
  <si>
    <t xml:space="preserve">          </t>
  </si>
  <si>
    <t xml:space="preserve">          schärft den Blick für die Stärken und Schwächen des Betriebes und lässt die Probleme klarer hervortreten.</t>
  </si>
  <si>
    <t xml:space="preserve">           Und das ist häufig schon die halbe Lösung der Probleme!</t>
  </si>
  <si>
    <t>Anders ausgedrückt:  der Betrieb erwirtschaftet einen Deckungsbeitrag zu den Fixkosten, der jedoch nicht ausreicht.</t>
  </si>
  <si>
    <t>Die Unterscheidung zwischen fixen und variablen Kosten</t>
  </si>
  <si>
    <t xml:space="preserve">Antwort:  </t>
  </si>
  <si>
    <t>2. Sie liefert die Preisuntergrenze für meinen Verkauf.</t>
  </si>
  <si>
    <t>1. Sie ermöglicht eine ziemlich genaue Analyse meines Betriebes.</t>
  </si>
  <si>
    <t>Beispiel 1:</t>
  </si>
  <si>
    <t>Beispiel 2:</t>
  </si>
  <si>
    <t>Fahrradproduktion</t>
  </si>
  <si>
    <t>Fertigungslöhne</t>
  </si>
  <si>
    <t>Verwaltungskosten</t>
  </si>
  <si>
    <t>Ermittlung Preisuntergrenze</t>
  </si>
  <si>
    <t>variable Kosten pro Fahrrad</t>
  </si>
  <si>
    <t>fixe Kosten pro Fahrrad</t>
  </si>
  <si>
    <t>Gesamtkosten pro Fahrrad</t>
  </si>
  <si>
    <t>Anzahl produzierte Fahrräder</t>
  </si>
  <si>
    <t>Die absolute Preisuntergrenze liegt bei der Summe der variablen Kosten pro Einheit.</t>
  </si>
  <si>
    <t>Ein Verkaufspreis unterhalb dieser Grenze deckt nicht einmal die direkten Produktionskosten.</t>
  </si>
  <si>
    <t>Die Gesamtkosten pro Fahrrad stellen den Breakeven-Preis dar.  Werden die produzierten Einheiten im Durchschnitt</t>
  </si>
  <si>
    <t>zu diesem Preis verkauft, so sind die Kosten des Betriebes gedeckt.  Ein Gewinn entsteht allerdings noch nicht.</t>
  </si>
  <si>
    <t>weiter zu Beispiel 2:</t>
  </si>
  <si>
    <t>weiter zum Rechnen mit Deckungsbeiträgen:</t>
  </si>
  <si>
    <t>davon: Produktionsbereich</t>
  </si>
  <si>
    <t>Geben Sie Ihre Daten bitte nur in die gelben Felder ein.   Überschreiben Sie keine Formelfelder.</t>
  </si>
  <si>
    <t>Löschen Sie keine Zeilen oder Spalten, da dies die Funktionalität des Tools behindern oder zerstören kann!</t>
  </si>
  <si>
    <t xml:space="preserve">WILLKOMMEN !   BIENVENUE!   WELCOME!    </t>
  </si>
  <si>
    <t>To the World of  MagicWorkbooks®</t>
  </si>
  <si>
    <t xml:space="preserve">Makros (die beim Laden Virenwarnungen abgeben), er erfordert keine </t>
  </si>
  <si>
    <t>umfangreichen Excelkenntnisse und keine Programmierkenntnisse.</t>
  </si>
  <si>
    <t>1. Schritt</t>
  </si>
  <si>
    <t>zwischen den einzelnen Blättern hin- und herspringen.</t>
  </si>
  <si>
    <t>Viel Erfolg wünscht</t>
  </si>
  <si>
    <r>
      <t xml:space="preserve">das </t>
    </r>
    <r>
      <rPr>
        <b/>
        <sz val="12"/>
        <color indexed="16"/>
        <rFont val="Arial"/>
        <family val="2"/>
      </rPr>
      <t>MagicWorkbooks</t>
    </r>
    <r>
      <rPr>
        <b/>
        <sz val="12"/>
        <color indexed="16"/>
        <rFont val="Arial"/>
      </rPr>
      <t>®</t>
    </r>
    <r>
      <rPr>
        <b/>
        <sz val="12"/>
        <color indexed="61"/>
        <rFont val="Arial"/>
        <family val="2"/>
      </rPr>
      <t xml:space="preserve"> </t>
    </r>
    <r>
      <rPr>
        <b/>
        <sz val="12"/>
        <rFont val="Arial"/>
        <family val="2"/>
      </rPr>
      <t>Team</t>
    </r>
  </si>
  <si>
    <t>Contact:</t>
  </si>
  <si>
    <t>www.magicworkbooks.com</t>
  </si>
  <si>
    <t>Deckungsbeitragsrechnung</t>
  </si>
  <si>
    <t xml:space="preserve">praktische Lernhilfe </t>
  </si>
  <si>
    <t xml:space="preserve">I N H A L T </t>
  </si>
  <si>
    <t>Blattbezeichnung</t>
  </si>
  <si>
    <t>Art</t>
  </si>
  <si>
    <t>Beschreibung</t>
  </si>
  <si>
    <t>Buch anklicken um zur Seite zu gelangen!</t>
  </si>
  <si>
    <t>WELCOME</t>
  </si>
  <si>
    <t>Text</t>
  </si>
  <si>
    <t>Einleitung/Übersicht</t>
  </si>
  <si>
    <t>&amp;</t>
  </si>
  <si>
    <t>DATA</t>
  </si>
  <si>
    <t>Tabelle</t>
  </si>
  <si>
    <t>Grafik</t>
  </si>
  <si>
    <t>F1</t>
  </si>
  <si>
    <t>F2</t>
  </si>
  <si>
    <t>F3</t>
  </si>
  <si>
    <t>F4</t>
  </si>
  <si>
    <t>PC1</t>
  </si>
  <si>
    <t>PC2</t>
  </si>
  <si>
    <t>PC3</t>
  </si>
  <si>
    <t>PC4</t>
  </si>
  <si>
    <t>für Praktiker und solche die es werden wollen.</t>
  </si>
  <si>
    <t>betriebswirtschaftliche Grundlagen</t>
  </si>
  <si>
    <t>zum Anfassen, Lernen und Experimentieren</t>
  </si>
  <si>
    <r>
      <t>Deckungsbeitragsrechnung</t>
    </r>
    <r>
      <rPr>
        <b/>
        <sz val="12"/>
        <rFont val="Arial"/>
        <family val="2"/>
      </rPr>
      <t xml:space="preserve"> wurde als Excel Arbeitsmappe entwickelt.  Er enthält keine </t>
    </r>
  </si>
  <si>
    <r>
      <t xml:space="preserve">Wie arbeite ich mit  </t>
    </r>
    <r>
      <rPr>
        <b/>
        <sz val="14"/>
        <color indexed="16"/>
        <rFont val="Arial"/>
        <family val="2"/>
      </rPr>
      <t xml:space="preserve"> Deckungsbeitragsrechnung</t>
    </r>
    <r>
      <rPr>
        <b/>
        <sz val="14"/>
        <rFont val="Arial"/>
        <family val="2"/>
      </rPr>
      <t>?</t>
    </r>
  </si>
  <si>
    <r>
      <t xml:space="preserve">Blatt </t>
    </r>
    <r>
      <rPr>
        <b/>
        <sz val="12"/>
        <color indexed="16"/>
        <rFont val="Arial"/>
        <family val="2"/>
      </rPr>
      <t>F1</t>
    </r>
    <r>
      <rPr>
        <b/>
        <sz val="12"/>
        <rFont val="Arial"/>
        <family val="2"/>
      </rPr>
      <t xml:space="preserve"> anklicken</t>
    </r>
  </si>
  <si>
    <t>Sie werden automatisch weitergeleitet.</t>
  </si>
  <si>
    <r>
      <t xml:space="preserve">Im Hyperlink-Inhaltsverzeichnis </t>
    </r>
    <r>
      <rPr>
        <b/>
        <sz val="12"/>
        <color indexed="12"/>
        <rFont val="Arial"/>
        <family val="2"/>
      </rPr>
      <t>"Navigation"</t>
    </r>
    <r>
      <rPr>
        <b/>
        <sz val="12"/>
        <rFont val="Arial"/>
        <family val="2"/>
      </rPr>
      <t xml:space="preserve"> finden Sie die Übersicht über alle Blätter</t>
    </r>
  </si>
  <si>
    <t>in diesem Tool.  Sie können damit auch per Mausklick</t>
  </si>
  <si>
    <t>Die Unterscheidung  zwischen fixen und variablen Kosten</t>
  </si>
  <si>
    <t>Beispiel 1 Betriebsanalyse Teil 1</t>
  </si>
  <si>
    <t>Beispiel 1 Betriebsanalyse Teil 2</t>
  </si>
  <si>
    <t>Beispiel 2 Preisuntergrenze</t>
  </si>
  <si>
    <t>Rechnen mit Deckungsbeiträgen  Übersicht</t>
  </si>
  <si>
    <t>Rechnen mit Deckungsbeiträgen  Beispiel 1</t>
  </si>
  <si>
    <t>Rechnen mit Deckungsbeiträgen  Beispiel 1 Variante 2</t>
  </si>
  <si>
    <t>Rechnen mit Deckungsbeiträgen  Ihr eigenes Experimentierfeld</t>
  </si>
  <si>
    <t>Auf Anfang!</t>
  </si>
  <si>
    <r>
      <t xml:space="preserve">Einfach  </t>
    </r>
    <r>
      <rPr>
        <b/>
        <sz val="16"/>
        <color indexed="53"/>
        <rFont val="Georgia"/>
        <family val="1"/>
      </rPr>
      <t>Auf Anfang!</t>
    </r>
    <r>
      <rPr>
        <b/>
        <sz val="12"/>
        <rFont val="Arial"/>
        <family val="2"/>
      </rPr>
      <t xml:space="preserve">  anklicken.</t>
    </r>
  </si>
  <si>
    <t>hier klicken, um eigene Daten einzugeben!</t>
  </si>
  <si>
    <t>Teach Yourself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</si>
</sst>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6" formatCode="#,##0_ ;[Red]\-#,##0\ "/>
    <numFmt numFmtId="176" formatCode=";;;"/>
  </numFmts>
  <fonts count="6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</font>
    <font>
      <b/>
      <i/>
      <sz val="10"/>
      <color indexed="13"/>
      <name val="Arial"/>
      <family val="2"/>
    </font>
    <font>
      <b/>
      <sz val="12"/>
      <color indexed="16"/>
      <name val="Arial"/>
      <family val="2"/>
    </font>
    <font>
      <b/>
      <sz val="11"/>
      <name val="Arial"/>
      <family val="2"/>
    </font>
    <font>
      <b/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6"/>
      <name val="Arial"/>
      <family val="2"/>
    </font>
    <font>
      <b/>
      <sz val="10"/>
      <color indexed="17"/>
      <name val="Arial"/>
      <family val="2"/>
    </font>
    <font>
      <u/>
      <sz val="10"/>
      <color indexed="12"/>
      <name val="Arial"/>
    </font>
    <font>
      <sz val="12"/>
      <color indexed="12"/>
      <name val="Arial"/>
    </font>
    <font>
      <b/>
      <sz val="16"/>
      <name val="Arial"/>
      <family val="2"/>
    </font>
    <font>
      <sz val="12"/>
      <name val="Arial"/>
    </font>
    <font>
      <b/>
      <sz val="10"/>
      <color indexed="60"/>
      <name val="Arial"/>
      <family val="2"/>
    </font>
    <font>
      <i/>
      <sz val="12"/>
      <color indexed="6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i/>
      <sz val="12"/>
      <color indexed="60"/>
      <name val="Arial"/>
      <family val="2"/>
    </font>
    <font>
      <b/>
      <i/>
      <sz val="12"/>
      <color indexed="56"/>
      <name val="Arial"/>
      <family val="2"/>
    </font>
    <font>
      <i/>
      <sz val="12"/>
      <name val="Arial"/>
      <family val="2"/>
    </font>
    <font>
      <sz val="10"/>
      <color indexed="10"/>
      <name val="Arial"/>
    </font>
    <font>
      <sz val="10"/>
      <name val="Arial"/>
    </font>
    <font>
      <sz val="10"/>
      <color indexed="12"/>
      <name val="Arial"/>
    </font>
    <font>
      <sz val="10"/>
      <name val="Arial"/>
    </font>
    <font>
      <b/>
      <sz val="8"/>
      <color indexed="17"/>
      <name val="Arial"/>
      <family val="2"/>
    </font>
    <font>
      <b/>
      <i/>
      <sz val="10"/>
      <color indexed="17"/>
      <name val="Arial"/>
      <family val="2"/>
    </font>
    <font>
      <b/>
      <sz val="12"/>
      <name val="Arial"/>
    </font>
    <font>
      <b/>
      <sz val="14"/>
      <color indexed="13"/>
      <name val="Arial"/>
      <family val="2"/>
    </font>
    <font>
      <b/>
      <sz val="22"/>
      <color indexed="9"/>
      <name val="Arial"/>
      <family val="2"/>
    </font>
    <font>
      <b/>
      <i/>
      <sz val="18"/>
      <color indexed="53"/>
      <name val="Georgia"/>
      <family val="1"/>
    </font>
    <font>
      <u/>
      <sz val="8"/>
      <color indexed="12"/>
      <name val="Arial"/>
    </font>
    <font>
      <b/>
      <sz val="18"/>
      <color indexed="53"/>
      <name val="Arial"/>
      <family val="2"/>
    </font>
    <font>
      <b/>
      <sz val="20"/>
      <color indexed="9"/>
      <name val="Arial"/>
      <family val="2"/>
    </font>
    <font>
      <b/>
      <u/>
      <sz val="8"/>
      <color indexed="53"/>
      <name val="Arial"/>
      <family val="2"/>
    </font>
    <font>
      <b/>
      <i/>
      <sz val="24"/>
      <color indexed="16"/>
      <name val="Arial"/>
      <family val="2"/>
    </font>
    <font>
      <b/>
      <i/>
      <sz val="16"/>
      <color indexed="16"/>
      <name val="Arial"/>
      <family val="2"/>
    </font>
    <font>
      <b/>
      <i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4"/>
      <name val="Arial"/>
      <family val="2"/>
    </font>
    <font>
      <b/>
      <sz val="14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16"/>
      <name val="Arial"/>
    </font>
    <font>
      <b/>
      <sz val="12"/>
      <color indexed="61"/>
      <name val="Arial"/>
      <family val="2"/>
    </font>
    <font>
      <b/>
      <sz val="8"/>
      <color indexed="16"/>
      <name val="Arial"/>
      <family val="2"/>
    </font>
    <font>
      <b/>
      <i/>
      <sz val="14"/>
      <color indexed="16"/>
      <name val="Arial"/>
      <family val="2"/>
    </font>
    <font>
      <b/>
      <i/>
      <sz val="14"/>
      <name val="Arial"/>
      <family val="2"/>
    </font>
    <font>
      <b/>
      <i/>
      <sz val="22"/>
      <color indexed="13"/>
      <name val="Georgia"/>
      <family val="1"/>
    </font>
    <font>
      <b/>
      <sz val="16"/>
      <color indexed="41"/>
      <name val="Arial"/>
      <family val="2"/>
    </font>
    <font>
      <b/>
      <i/>
      <sz val="24"/>
      <color indexed="9"/>
      <name val="Arial"/>
      <family val="2"/>
    </font>
    <font>
      <b/>
      <sz val="14"/>
      <color indexed="60"/>
      <name val="Arial"/>
      <family val="2"/>
    </font>
    <font>
      <sz val="36"/>
      <color indexed="16"/>
      <name val="Wingdings"/>
      <charset val="2"/>
    </font>
    <font>
      <b/>
      <i/>
      <sz val="14"/>
      <color indexed="53"/>
      <name val="Georgia"/>
      <family val="1"/>
    </font>
    <font>
      <b/>
      <sz val="14"/>
      <color indexed="53"/>
      <name val="Arial"/>
      <family val="2"/>
    </font>
    <font>
      <b/>
      <sz val="16"/>
      <color indexed="53"/>
      <name val="Georgia"/>
      <family val="1"/>
    </font>
    <font>
      <i/>
      <sz val="12"/>
      <color indexed="12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0"/>
      </left>
      <right/>
      <top style="thin">
        <color indexed="60"/>
      </top>
      <bottom/>
      <diagonal/>
    </border>
    <border>
      <left/>
      <right/>
      <top style="thin">
        <color indexed="60"/>
      </top>
      <bottom/>
      <diagonal/>
    </border>
    <border>
      <left/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 style="thin">
        <color indexed="60"/>
      </right>
      <top/>
      <bottom style="thin">
        <color indexed="60"/>
      </bottom>
      <diagonal/>
    </border>
    <border>
      <left style="double">
        <color indexed="60"/>
      </left>
      <right style="double">
        <color indexed="60"/>
      </right>
      <top style="double">
        <color indexed="60"/>
      </top>
      <bottom/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 style="medium">
        <color indexed="53"/>
      </right>
      <top style="medium">
        <color indexed="53"/>
      </top>
      <bottom style="medium">
        <color indexed="53"/>
      </bottom>
      <diagonal/>
    </border>
    <border>
      <left style="double">
        <color indexed="60"/>
      </left>
      <right style="double">
        <color indexed="60"/>
      </right>
      <top/>
      <bottom/>
      <diagonal/>
    </border>
    <border>
      <left style="double">
        <color indexed="16"/>
      </left>
      <right style="double">
        <color indexed="16"/>
      </right>
      <top style="thin">
        <color indexed="16"/>
      </top>
      <bottom/>
      <diagonal/>
    </border>
    <border>
      <left style="double">
        <color indexed="16"/>
      </left>
      <right style="double">
        <color indexed="16"/>
      </right>
      <top/>
      <bottom/>
      <diagonal/>
    </border>
    <border>
      <left style="double">
        <color indexed="16"/>
      </left>
      <right style="double">
        <color indexed="16"/>
      </right>
      <top/>
      <bottom style="thin">
        <color indexed="16"/>
      </bottom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/>
      <right/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53"/>
      </left>
      <right style="medium">
        <color indexed="53"/>
      </right>
      <top style="medium">
        <color indexed="53"/>
      </top>
      <bottom style="medium">
        <color indexed="53"/>
      </bottom>
      <diagonal/>
    </border>
    <border>
      <left style="dashed">
        <color indexed="53"/>
      </left>
      <right style="dashed">
        <color indexed="53"/>
      </right>
      <top style="medium">
        <color indexed="53"/>
      </top>
      <bottom style="medium">
        <color indexed="53"/>
      </bottom>
      <diagonal/>
    </border>
    <border>
      <left/>
      <right/>
      <top style="medium">
        <color indexed="53"/>
      </top>
      <bottom style="medium">
        <color indexed="53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/>
    <xf numFmtId="3" fontId="0" fillId="2" borderId="1" xfId="0" applyNumberFormat="1" applyFill="1" applyBorder="1"/>
    <xf numFmtId="9" fontId="0" fillId="2" borderId="1" xfId="4" applyFont="1" applyFill="1" applyBorder="1"/>
    <xf numFmtId="4" fontId="0" fillId="0" borderId="1" xfId="0" applyNumberFormat="1" applyFill="1" applyBorder="1" applyAlignment="1">
      <alignment horizontal="right"/>
    </xf>
    <xf numFmtId="4" fontId="2" fillId="0" borderId="1" xfId="0" applyNumberFormat="1" applyFont="1" applyBorder="1"/>
    <xf numFmtId="0" fontId="0" fillId="0" borderId="1" xfId="0" applyBorder="1" applyAlignment="1">
      <alignment horizontal="center" wrapText="1"/>
    </xf>
    <xf numFmtId="0" fontId="5" fillId="0" borderId="0" xfId="0" applyFont="1"/>
    <xf numFmtId="3" fontId="2" fillId="0" borderId="1" xfId="0" applyNumberFormat="1" applyFont="1" applyBorder="1"/>
    <xf numFmtId="0" fontId="2" fillId="0" borderId="0" xfId="0" applyFont="1" applyAlignment="1">
      <alignment horizontal="right"/>
    </xf>
    <xf numFmtId="3" fontId="2" fillId="0" borderId="0" xfId="0" applyNumberFormat="1" applyFont="1"/>
    <xf numFmtId="2" fontId="2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2" fontId="2" fillId="0" borderId="2" xfId="0" applyNumberFormat="1" applyFont="1" applyBorder="1"/>
    <xf numFmtId="0" fontId="2" fillId="0" borderId="2" xfId="0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 wrapText="1"/>
    </xf>
    <xf numFmtId="0" fontId="7" fillId="3" borderId="0" xfId="0" applyFont="1" applyFill="1"/>
    <xf numFmtId="0" fontId="8" fillId="3" borderId="0" xfId="0" applyFont="1" applyFill="1"/>
    <xf numFmtId="3" fontId="6" fillId="0" borderId="0" xfId="0" applyNumberFormat="1" applyFont="1"/>
    <xf numFmtId="0" fontId="9" fillId="0" borderId="0" xfId="0" applyFont="1" applyAlignment="1">
      <alignment horizontal="left"/>
    </xf>
    <xf numFmtId="0" fontId="2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3" fontId="0" fillId="2" borderId="5" xfId="0" applyNumberFormat="1" applyFill="1" applyBorder="1" applyAlignment="1">
      <alignment horizontal="right"/>
    </xf>
    <xf numFmtId="0" fontId="2" fillId="0" borderId="3" xfId="0" applyFont="1" applyBorder="1"/>
    <xf numFmtId="3" fontId="2" fillId="0" borderId="0" xfId="0" applyNumberFormat="1" applyFont="1" applyFill="1" applyBorder="1"/>
    <xf numFmtId="3" fontId="4" fillId="0" borderId="0" xfId="0" applyNumberFormat="1" applyFont="1"/>
    <xf numFmtId="0" fontId="2" fillId="0" borderId="6" xfId="0" applyFont="1" applyBorder="1"/>
    <xf numFmtId="0" fontId="2" fillId="0" borderId="7" xfId="0" applyFont="1" applyBorder="1"/>
    <xf numFmtId="0" fontId="5" fillId="0" borderId="0" xfId="0" applyFont="1" applyAlignment="1">
      <alignment horizontal="right"/>
    </xf>
    <xf numFmtId="3" fontId="5" fillId="0" borderId="0" xfId="0" applyNumberFormat="1" applyFont="1"/>
    <xf numFmtId="3" fontId="5" fillId="0" borderId="0" xfId="0" applyNumberFormat="1" applyFont="1" applyFill="1" applyBorder="1"/>
    <xf numFmtId="0" fontId="6" fillId="0" borderId="0" xfId="0" applyFont="1" applyAlignment="1">
      <alignment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2" fillId="0" borderId="0" xfId="0" applyFont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Fill="1" applyBorder="1"/>
    <xf numFmtId="0" fontId="4" fillId="0" borderId="0" xfId="0" applyFont="1"/>
    <xf numFmtId="0" fontId="16" fillId="4" borderId="8" xfId="2" applyFont="1" applyFill="1" applyBorder="1" applyAlignment="1" applyProtection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4" fontId="12" fillId="2" borderId="1" xfId="0" applyNumberFormat="1" applyFont="1" applyFill="1" applyBorder="1" applyAlignment="1">
      <alignment horizontal="center" wrapText="1"/>
    </xf>
    <xf numFmtId="3" fontId="12" fillId="2" borderId="1" xfId="0" applyNumberFormat="1" applyFont="1" applyFill="1" applyBorder="1" applyAlignment="1">
      <alignment horizontal="center" wrapText="1"/>
    </xf>
    <xf numFmtId="0" fontId="10" fillId="2" borderId="11" xfId="0" applyFont="1" applyFill="1" applyBorder="1"/>
    <xf numFmtId="0" fontId="10" fillId="2" borderId="12" xfId="0" applyFont="1" applyFill="1" applyBorder="1"/>
    <xf numFmtId="0" fontId="10" fillId="2" borderId="13" xfId="0" applyFont="1" applyFill="1" applyBorder="1"/>
    <xf numFmtId="0" fontId="10" fillId="2" borderId="14" xfId="0" applyFont="1" applyFill="1" applyBorder="1"/>
    <xf numFmtId="0" fontId="10" fillId="2" borderId="15" xfId="0" applyFont="1" applyFill="1" applyBorder="1"/>
    <xf numFmtId="0" fontId="10" fillId="2" borderId="16" xfId="0" applyFont="1" applyFill="1" applyBorder="1"/>
    <xf numFmtId="4" fontId="12" fillId="0" borderId="1" xfId="0" applyNumberFormat="1" applyFont="1" applyFill="1" applyBorder="1" applyAlignment="1">
      <alignment horizontal="center" wrapText="1"/>
    </xf>
    <xf numFmtId="3" fontId="12" fillId="0" borderId="1" xfId="0" applyNumberFormat="1" applyFont="1" applyFill="1" applyBorder="1" applyAlignment="1">
      <alignment horizontal="center" wrapText="1"/>
    </xf>
    <xf numFmtId="4" fontId="11" fillId="0" borderId="1" xfId="0" applyNumberFormat="1" applyFont="1" applyFill="1" applyBorder="1" applyAlignment="1">
      <alignment horizontal="center" wrapText="1"/>
    </xf>
    <xf numFmtId="0" fontId="2" fillId="4" borderId="0" xfId="0" applyFont="1" applyFill="1"/>
    <xf numFmtId="4" fontId="2" fillId="4" borderId="0" xfId="0" applyNumberFormat="1" applyFont="1" applyFill="1" applyBorder="1" applyAlignment="1">
      <alignment horizontal="right" wrapText="1"/>
    </xf>
    <xf numFmtId="0" fontId="2" fillId="4" borderId="2" xfId="0" applyFont="1" applyFill="1" applyBorder="1"/>
    <xf numFmtId="0" fontId="2" fillId="4" borderId="2" xfId="0" applyFont="1" applyFill="1" applyBorder="1" applyAlignment="1">
      <alignment horizontal="right"/>
    </xf>
    <xf numFmtId="4" fontId="2" fillId="4" borderId="2" xfId="0" applyNumberFormat="1" applyFont="1" applyFill="1" applyBorder="1" applyAlignment="1">
      <alignment horizontal="right" wrapText="1"/>
    </xf>
    <xf numFmtId="0" fontId="2" fillId="4" borderId="0" xfId="0" applyFont="1" applyFill="1" applyAlignment="1">
      <alignment horizontal="right"/>
    </xf>
    <xf numFmtId="4" fontId="2" fillId="4" borderId="0" xfId="0" applyNumberFormat="1" applyFont="1" applyFill="1"/>
    <xf numFmtId="0" fontId="16" fillId="5" borderId="8" xfId="2" applyFont="1" applyFill="1" applyBorder="1" applyAlignment="1" applyProtection="1"/>
    <xf numFmtId="4" fontId="11" fillId="5" borderId="1" xfId="0" applyNumberFormat="1" applyFont="1" applyFill="1" applyBorder="1" applyAlignment="1">
      <alignment horizontal="center" wrapText="1"/>
    </xf>
    <xf numFmtId="4" fontId="2" fillId="5" borderId="1" xfId="0" applyNumberFormat="1" applyFont="1" applyFill="1" applyBorder="1" applyAlignment="1">
      <alignment horizontal="center" wrapText="1"/>
    </xf>
    <xf numFmtId="3" fontId="12" fillId="5" borderId="1" xfId="0" applyNumberFormat="1" applyFont="1" applyFill="1" applyBorder="1" applyAlignment="1">
      <alignment horizontal="center" wrapText="1"/>
    </xf>
    <xf numFmtId="0" fontId="2" fillId="5" borderId="0" xfId="0" applyFont="1" applyFill="1"/>
    <xf numFmtId="4" fontId="2" fillId="5" borderId="0" xfId="0" applyNumberFormat="1" applyFont="1" applyFill="1" applyBorder="1" applyAlignment="1">
      <alignment horizontal="right" wrapText="1"/>
    </xf>
    <xf numFmtId="0" fontId="2" fillId="5" borderId="2" xfId="0" applyFont="1" applyFill="1" applyBorder="1"/>
    <xf numFmtId="0" fontId="2" fillId="5" borderId="2" xfId="0" applyFont="1" applyFill="1" applyBorder="1" applyAlignment="1">
      <alignment horizontal="right"/>
    </xf>
    <xf numFmtId="4" fontId="2" fillId="5" borderId="2" xfId="0" applyNumberFormat="1" applyFont="1" applyFill="1" applyBorder="1" applyAlignment="1">
      <alignment horizontal="right" wrapText="1"/>
    </xf>
    <xf numFmtId="0" fontId="2" fillId="5" borderId="0" xfId="0" applyFont="1" applyFill="1" applyAlignment="1">
      <alignment horizontal="right"/>
    </xf>
    <xf numFmtId="4" fontId="2" fillId="5" borderId="0" xfId="0" applyNumberFormat="1" applyFont="1" applyFill="1"/>
    <xf numFmtId="3" fontId="2" fillId="5" borderId="1" xfId="0" applyNumberFormat="1" applyFont="1" applyFill="1" applyBorder="1"/>
    <xf numFmtId="0" fontId="10" fillId="0" borderId="0" xfId="0" applyFont="1"/>
    <xf numFmtId="0" fontId="0" fillId="2" borderId="3" xfId="0" applyFill="1" applyBorder="1"/>
    <xf numFmtId="0" fontId="0" fillId="2" borderId="6" xfId="0" applyFill="1" applyBorder="1"/>
    <xf numFmtId="0" fontId="0" fillId="2" borderId="7" xfId="0" applyFill="1" applyBorder="1"/>
    <xf numFmtId="0" fontId="18" fillId="0" borderId="0" xfId="0" applyFont="1"/>
    <xf numFmtId="0" fontId="20" fillId="0" borderId="0" xfId="0" applyFont="1"/>
    <xf numFmtId="0" fontId="21" fillId="0" borderId="0" xfId="0" applyFont="1"/>
    <xf numFmtId="3" fontId="0" fillId="0" borderId="0" xfId="0" applyNumberFormat="1"/>
    <xf numFmtId="0" fontId="3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1" fillId="0" borderId="0" xfId="0" applyFont="1"/>
    <xf numFmtId="0" fontId="26" fillId="0" borderId="0" xfId="0" applyFont="1"/>
    <xf numFmtId="3" fontId="26" fillId="0" borderId="0" xfId="0" applyNumberFormat="1" applyFont="1"/>
    <xf numFmtId="0" fontId="27" fillId="0" borderId="0" xfId="0" applyFont="1"/>
    <xf numFmtId="0" fontId="28" fillId="0" borderId="0" xfId="0" applyFont="1"/>
    <xf numFmtId="3" fontId="28" fillId="0" borderId="0" xfId="0" applyNumberFormat="1" applyFont="1"/>
    <xf numFmtId="0" fontId="29" fillId="0" borderId="0" xfId="0" applyFont="1"/>
    <xf numFmtId="3" fontId="29" fillId="0" borderId="0" xfId="0" applyNumberFormat="1" applyFont="1"/>
    <xf numFmtId="9" fontId="0" fillId="0" borderId="0" xfId="4" applyFont="1"/>
    <xf numFmtId="0" fontId="30" fillId="0" borderId="0" xfId="0" applyFont="1"/>
    <xf numFmtId="3" fontId="30" fillId="0" borderId="0" xfId="0" applyNumberFormat="1" applyFont="1"/>
    <xf numFmtId="3" fontId="14" fillId="0" borderId="0" xfId="0" applyNumberFormat="1" applyFont="1"/>
    <xf numFmtId="0" fontId="31" fillId="0" borderId="0" xfId="0" applyFont="1"/>
    <xf numFmtId="4" fontId="26" fillId="0" borderId="0" xfId="0" applyNumberFormat="1" applyFont="1"/>
    <xf numFmtId="4" fontId="28" fillId="0" borderId="0" xfId="0" applyNumberFormat="1" applyFont="1"/>
    <xf numFmtId="4" fontId="1" fillId="0" borderId="0" xfId="0" applyNumberFormat="1" applyFont="1"/>
    <xf numFmtId="0" fontId="32" fillId="0" borderId="0" xfId="0" applyFont="1"/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7" fillId="0" borderId="0" xfId="0" applyFont="1" applyFill="1"/>
    <xf numFmtId="0" fontId="0" fillId="0" borderId="0" xfId="0" applyFill="1"/>
    <xf numFmtId="0" fontId="33" fillId="3" borderId="0" xfId="0" applyFont="1" applyFill="1"/>
    <xf numFmtId="0" fontId="34" fillId="6" borderId="17" xfId="0" applyFont="1" applyFill="1" applyBorder="1" applyAlignment="1" applyProtection="1">
      <alignment horizontal="center" vertical="center"/>
      <protection hidden="1"/>
    </xf>
    <xf numFmtId="0" fontId="35" fillId="7" borderId="18" xfId="3" applyFont="1" applyFill="1" applyBorder="1" applyAlignment="1" applyProtection="1"/>
    <xf numFmtId="0" fontId="37" fillId="7" borderId="19" xfId="0" applyFont="1" applyFill="1" applyBorder="1"/>
    <xf numFmtId="0" fontId="38" fillId="6" borderId="20" xfId="0" applyFont="1" applyFill="1" applyBorder="1" applyAlignment="1" applyProtection="1">
      <alignment horizontal="center" vertical="center"/>
      <protection hidden="1"/>
    </xf>
    <xf numFmtId="0" fontId="39" fillId="0" borderId="0" xfId="3" applyFont="1" applyAlignment="1" applyProtection="1"/>
    <xf numFmtId="0" fontId="40" fillId="0" borderId="21" xfId="0" applyFont="1" applyFill="1" applyBorder="1" applyAlignment="1">
      <alignment horizontal="center"/>
    </xf>
    <xf numFmtId="0" fontId="41" fillId="0" borderId="22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2" fillId="7" borderId="22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44" fillId="8" borderId="22" xfId="0" applyFont="1" applyFill="1" applyBorder="1" applyAlignment="1">
      <alignment horizontal="center"/>
    </xf>
    <xf numFmtId="0" fontId="2" fillId="8" borderId="22" xfId="0" applyFont="1" applyFill="1" applyBorder="1" applyAlignment="1">
      <alignment horizontal="center"/>
    </xf>
    <xf numFmtId="0" fontId="4" fillId="8" borderId="22" xfId="0" applyFont="1" applyFill="1" applyBorder="1" applyAlignment="1">
      <alignment horizontal="center"/>
    </xf>
    <xf numFmtId="0" fontId="46" fillId="8" borderId="22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50" fillId="0" borderId="22" xfId="0" applyFont="1" applyFill="1" applyBorder="1" applyAlignment="1">
      <alignment horizontal="center"/>
    </xf>
    <xf numFmtId="0" fontId="51" fillId="0" borderId="22" xfId="0" applyFont="1" applyFill="1" applyBorder="1" applyAlignment="1">
      <alignment horizontal="center"/>
    </xf>
    <xf numFmtId="0" fontId="52" fillId="9" borderId="24" xfId="0" applyFont="1" applyFill="1" applyBorder="1"/>
    <xf numFmtId="0" fontId="2" fillId="9" borderId="25" xfId="0" applyFont="1" applyFill="1" applyBorder="1" applyAlignment="1">
      <alignment horizontal="center"/>
    </xf>
    <xf numFmtId="0" fontId="53" fillId="9" borderId="25" xfId="0" applyFont="1" applyFill="1" applyBorder="1" applyAlignment="1">
      <alignment horizontal="left"/>
    </xf>
    <xf numFmtId="0" fontId="2" fillId="9" borderId="25" xfId="0" applyFont="1" applyFill="1" applyBorder="1"/>
    <xf numFmtId="0" fontId="54" fillId="9" borderId="26" xfId="0" applyNumberFormat="1" applyFont="1" applyFill="1" applyBorder="1" applyAlignment="1">
      <alignment horizontal="right"/>
    </xf>
    <xf numFmtId="0" fontId="2" fillId="0" borderId="0" xfId="0" applyNumberFormat="1" applyFont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9" fillId="7" borderId="27" xfId="0" applyFont="1" applyFill="1" applyBorder="1" applyAlignment="1">
      <alignment horizontal="center" vertical="center" wrapText="1"/>
    </xf>
    <xf numFmtId="0" fontId="55" fillId="8" borderId="28" xfId="0" applyFont="1" applyFill="1" applyBorder="1" applyAlignment="1">
      <alignment horizontal="left" vertical="center"/>
    </xf>
    <xf numFmtId="0" fontId="2" fillId="8" borderId="28" xfId="0" applyFont="1" applyFill="1" applyBorder="1" applyAlignment="1">
      <alignment horizontal="center" vertical="center"/>
    </xf>
    <xf numFmtId="0" fontId="44" fillId="2" borderId="29" xfId="0" applyFont="1" applyFill="1" applyBorder="1" applyAlignment="1">
      <alignment horizontal="center" vertical="center"/>
    </xf>
    <xf numFmtId="0" fontId="51" fillId="2" borderId="19" xfId="0" applyFont="1" applyFill="1" applyBorder="1" applyAlignment="1">
      <alignment vertical="center"/>
    </xf>
    <xf numFmtId="0" fontId="56" fillId="10" borderId="19" xfId="3" applyNumberFormat="1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 vertical="center"/>
    </xf>
    <xf numFmtId="0" fontId="21" fillId="8" borderId="19" xfId="0" applyFont="1" applyFill="1" applyBorder="1" applyAlignment="1">
      <alignment vertical="center"/>
    </xf>
    <xf numFmtId="0" fontId="57" fillId="7" borderId="18" xfId="3" applyFont="1" applyFill="1" applyBorder="1" applyAlignment="1" applyProtection="1"/>
    <xf numFmtId="0" fontId="58" fillId="7" borderId="19" xfId="0" applyFont="1" applyFill="1" applyBorder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21" fillId="0" borderId="0" xfId="0" applyFont="1" applyAlignment="1">
      <alignment horizontal="right"/>
    </xf>
    <xf numFmtId="0" fontId="49" fillId="0" borderId="23" xfId="2" applyFont="1" applyBorder="1" applyAlignment="1" applyProtection="1">
      <alignment horizontal="center"/>
    </xf>
    <xf numFmtId="176" fontId="0" fillId="0" borderId="0" xfId="0" applyNumberFormat="1"/>
    <xf numFmtId="3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64" fillId="11" borderId="30" xfId="2" applyFont="1" applyFill="1" applyBorder="1" applyAlignment="1" applyProtection="1">
      <alignment horizontal="center"/>
    </xf>
    <xf numFmtId="0" fontId="64" fillId="11" borderId="31" xfId="2" applyFont="1" applyFill="1" applyBorder="1" applyAlignment="1" applyProtection="1">
      <alignment horizontal="center"/>
    </xf>
    <xf numFmtId="0" fontId="64" fillId="11" borderId="32" xfId="2" applyFont="1" applyFill="1" applyBorder="1" applyAlignment="1" applyProtection="1">
      <alignment horizontal="center"/>
    </xf>
    <xf numFmtId="0" fontId="2" fillId="0" borderId="3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5">
    <cellStyle name="Euro" xfId="1"/>
    <cellStyle name="Hyperlink_HotelBenchmarker" xfId="3"/>
    <cellStyle name="Link" xfId="2" builtinId="8"/>
    <cellStyle name="Prozent" xfId="4" builtinId="5"/>
    <cellStyle name="Standard" xfId="0" builtinId="0"/>
  </cellStyles>
  <dxfs count="6">
    <dxf>
      <fill>
        <patternFill>
          <bgColor indexed="47"/>
        </patternFill>
      </fill>
      <border>
        <left/>
        <right/>
        <top/>
        <bottom/>
      </border>
    </dxf>
    <dxf>
      <fill>
        <patternFill>
          <bgColor indexed="15"/>
        </patternFill>
      </fill>
      <border>
        <left/>
        <right/>
        <top/>
        <bottom/>
      </border>
    </dxf>
    <dxf>
      <fill>
        <patternFill>
          <bgColor indexed="47"/>
        </patternFill>
      </fill>
      <border>
        <left/>
        <right/>
        <top/>
        <bottom/>
      </border>
    </dxf>
    <dxf>
      <fill>
        <patternFill>
          <bgColor indexed="15"/>
        </patternFill>
      </fill>
      <border>
        <left/>
        <right/>
        <top/>
        <bottom/>
      </border>
    </dxf>
    <dxf>
      <fill>
        <patternFill>
          <bgColor indexed="47"/>
        </patternFill>
      </fill>
      <border>
        <left/>
        <right/>
        <top/>
        <bottom/>
      </border>
    </dxf>
    <dxf>
      <fill>
        <patternFill>
          <bgColor indexed="15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120650</xdr:colOff>
      <xdr:row>0</xdr:row>
      <xdr:rowOff>120650</xdr:rowOff>
    </xdr:from>
    <xdr:to>
      <xdr:col>7</xdr:col>
      <xdr:colOff>146050</xdr:colOff>
      <xdr:row>4</xdr:row>
      <xdr:rowOff>101600</xdr:rowOff>
    </xdr:to>
    <xdr:sp macro="" textlink="">
      <xdr:nvSpPr>
        <xdr:cNvPr id="6145" name="WordArt 1"/>
        <xdr:cNvSpPr>
          <a:spLocks noChangeArrowheads="1" noChangeShapeType="1" noTextEdit="1"/>
        </xdr:cNvSpPr>
      </xdr:nvSpPr>
      <xdr:spPr bwMode="auto">
        <a:xfrm>
          <a:off x="120650" y="120650"/>
          <a:ext cx="6515100" cy="692150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en-US" sz="3600" kern="10" spc="-360">
              <a:ln w="12700">
                <a:solidFill>
                  <a:srgbClr xmlns:mc="http://schemas.openxmlformats.org/markup-compatibility/2006" xmlns:a14="http://schemas.microsoft.com/office/drawing/2010/main" val="993300" mc:Ignorable="a14" a14:legacySpreadsheetColorIndex="6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9900" mc:Ignorable="a14" a14:legacySpreadsheetColorIndex="52"/>
              </a:solidFill>
              <a:effectLst>
                <a:outerShdw dist="125724" dir="18900000" algn="ctr" rotWithShape="0">
                  <a:srgbClr val="000099"/>
                </a:outerShdw>
              </a:effectLst>
              <a:latin typeface="Impact" panose="020B0806030902050204" pitchFamily="34" charset="0"/>
            </a:rPr>
            <a:t>Fixe oder variable Kosten ?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120650</xdr:colOff>
      <xdr:row>0</xdr:row>
      <xdr:rowOff>120650</xdr:rowOff>
    </xdr:from>
    <xdr:to>
      <xdr:col>8</xdr:col>
      <xdr:colOff>387350</xdr:colOff>
      <xdr:row>2</xdr:row>
      <xdr:rowOff>95250</xdr:rowOff>
    </xdr:to>
    <xdr:sp macro="" textlink="">
      <xdr:nvSpPr>
        <xdr:cNvPr id="8193" name="WordArt 1"/>
        <xdr:cNvSpPr>
          <a:spLocks noChangeArrowheads="1" noChangeShapeType="1" noTextEdit="1"/>
        </xdr:cNvSpPr>
      </xdr:nvSpPr>
      <xdr:spPr bwMode="auto">
        <a:xfrm>
          <a:off x="120650" y="120650"/>
          <a:ext cx="7334250" cy="368300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en-US" sz="3600" kern="10" spc="-360">
              <a:ln w="12700">
                <a:solidFill>
                  <a:srgbClr xmlns:mc="http://schemas.openxmlformats.org/markup-compatibility/2006" xmlns:a14="http://schemas.microsoft.com/office/drawing/2010/main" val="993300" mc:Ignorable="a14" a14:legacySpreadsheetColorIndex="6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9900" mc:Ignorable="a14" a14:legacySpreadsheetColorIndex="52"/>
              </a:solidFill>
              <a:effectLst>
                <a:outerShdw dist="125724" dir="18900000" algn="ctr" rotWithShape="0">
                  <a:srgbClr val="000099"/>
                </a:outerShdw>
              </a:effectLst>
              <a:latin typeface="Impact" panose="020B0806030902050204" pitchFamily="34" charset="0"/>
            </a:rPr>
            <a:t>Fixe oder variable Kosten ?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120650</xdr:colOff>
      <xdr:row>0</xdr:row>
      <xdr:rowOff>120650</xdr:rowOff>
    </xdr:from>
    <xdr:to>
      <xdr:col>6</xdr:col>
      <xdr:colOff>590550</xdr:colOff>
      <xdr:row>3</xdr:row>
      <xdr:rowOff>57150</xdr:rowOff>
    </xdr:to>
    <xdr:sp macro="" textlink="">
      <xdr:nvSpPr>
        <xdr:cNvPr id="9217" name="WordArt 1"/>
        <xdr:cNvSpPr>
          <a:spLocks noChangeArrowheads="1" noChangeShapeType="1" noTextEdit="1"/>
        </xdr:cNvSpPr>
      </xdr:nvSpPr>
      <xdr:spPr bwMode="auto">
        <a:xfrm>
          <a:off x="120650" y="120650"/>
          <a:ext cx="7232650" cy="488950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en-US" sz="3600" kern="10" spc="-360">
              <a:ln w="12700">
                <a:solidFill>
                  <a:srgbClr xmlns:mc="http://schemas.openxmlformats.org/markup-compatibility/2006" xmlns:a14="http://schemas.microsoft.com/office/drawing/2010/main" val="993300" mc:Ignorable="a14" a14:legacySpreadsheetColorIndex="6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9900" mc:Ignorable="a14" a14:legacySpreadsheetColorIndex="52"/>
              </a:solidFill>
              <a:effectLst>
                <a:outerShdw dist="125724" dir="18900000" algn="ctr" rotWithShape="0">
                  <a:srgbClr val="000099"/>
                </a:outerShdw>
              </a:effectLst>
              <a:latin typeface="Impact" panose="020B0806030902050204" pitchFamily="34" charset="0"/>
            </a:rPr>
            <a:t>Fixe oder variable Kosten ?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120650</xdr:colOff>
      <xdr:row>0</xdr:row>
      <xdr:rowOff>120650</xdr:rowOff>
    </xdr:from>
    <xdr:to>
      <xdr:col>6</xdr:col>
      <xdr:colOff>400050</xdr:colOff>
      <xdr:row>2</xdr:row>
      <xdr:rowOff>95250</xdr:rowOff>
    </xdr:to>
    <xdr:sp macro="" textlink="">
      <xdr:nvSpPr>
        <xdr:cNvPr id="10241" name="WordArt 1"/>
        <xdr:cNvSpPr>
          <a:spLocks noChangeArrowheads="1" noChangeShapeType="1" noTextEdit="1"/>
        </xdr:cNvSpPr>
      </xdr:nvSpPr>
      <xdr:spPr bwMode="auto">
        <a:xfrm>
          <a:off x="120650" y="120650"/>
          <a:ext cx="6369050" cy="368300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en-US" sz="3600" kern="10" spc="-360">
              <a:ln w="12700">
                <a:solidFill>
                  <a:srgbClr xmlns:mc="http://schemas.openxmlformats.org/markup-compatibility/2006" xmlns:a14="http://schemas.microsoft.com/office/drawing/2010/main" val="993300" mc:Ignorable="a14" a14:legacySpreadsheetColorIndex="6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9900" mc:Ignorable="a14" a14:legacySpreadsheetColorIndex="52"/>
              </a:solidFill>
              <a:effectLst>
                <a:outerShdw dist="125724" dir="18900000" algn="ctr" rotWithShape="0">
                  <a:srgbClr val="000099"/>
                </a:outerShdw>
              </a:effectLst>
              <a:latin typeface="Impact" panose="020B0806030902050204" pitchFamily="34" charset="0"/>
            </a:rPr>
            <a:t>Fixe oder variable Kosten ?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0</xdr:row>
      <xdr:rowOff>38100</xdr:rowOff>
    </xdr:from>
    <xdr:to>
      <xdr:col>8</xdr:col>
      <xdr:colOff>82550</xdr:colOff>
      <xdr:row>3</xdr:row>
      <xdr:rowOff>127000</xdr:rowOff>
    </xdr:to>
    <xdr:sp macro="" textlink="">
      <xdr:nvSpPr>
        <xdr:cNvPr id="3074" name="WordArt 2"/>
        <xdr:cNvSpPr>
          <a:spLocks noChangeArrowheads="1" noChangeShapeType="1" noTextEdit="1"/>
        </xdr:cNvSpPr>
      </xdr:nvSpPr>
      <xdr:spPr bwMode="auto">
        <a:xfrm>
          <a:off x="88900" y="38100"/>
          <a:ext cx="6254750" cy="654050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en-US" sz="3600" kern="10" spc="-360">
              <a:ln w="12700">
                <a:solidFill>
                  <a:srgbClr val="000099"/>
                </a:solidFill>
                <a:round/>
                <a:headEnd/>
                <a:tailEnd/>
              </a:ln>
              <a:gradFill rotWithShape="1">
                <a:gsLst>
                  <a:gs pos="0">
                    <a:srgbClr xmlns:mc="http://schemas.openxmlformats.org/markup-compatibility/2006" xmlns:a14="http://schemas.microsoft.com/office/drawing/2010/main" val="00FFFF" mc:Ignorable="a14" a14:legacySpreadsheetColorIndex="15"/>
                  </a:gs>
                  <a:gs pos="100000">
                    <a:srgbClr xmlns:mc="http://schemas.openxmlformats.org/markup-compatibility/2006" xmlns:a14="http://schemas.microsoft.com/office/drawing/2010/main" val="FF00FF" mc:Ignorable="a14" a14:legacySpreadsheetColorIndex="14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 panose="020B0806030902050204" pitchFamily="34" charset="0"/>
            </a:rPr>
            <a:t>Rechnen   mit    Deckungsbeiträgen</a:t>
          </a:r>
        </a:p>
      </xdr:txBody>
    </xdr:sp>
    <xdr:clientData/>
  </xdr:twoCellAnchor>
  <xdr:twoCellAnchor>
    <xdr:from>
      <xdr:col>3</xdr:col>
      <xdr:colOff>69850</xdr:colOff>
      <xdr:row>5</xdr:row>
      <xdr:rowOff>50800</xdr:rowOff>
    </xdr:from>
    <xdr:to>
      <xdr:col>6</xdr:col>
      <xdr:colOff>171450</xdr:colOff>
      <xdr:row>12</xdr:row>
      <xdr:rowOff>133350</xdr:rowOff>
    </xdr:to>
    <xdr:sp macro="" textlink="">
      <xdr:nvSpPr>
        <xdr:cNvPr id="3078" name="AutoShape 6"/>
        <xdr:cNvSpPr>
          <a:spLocks noChangeArrowheads="1"/>
        </xdr:cNvSpPr>
      </xdr:nvSpPr>
      <xdr:spPr bwMode="auto">
        <a:xfrm>
          <a:off x="1663700" y="857250"/>
          <a:ext cx="2584450" cy="1238250"/>
        </a:xfrm>
        <a:prstGeom prst="foldedCorner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>
            <a:alpha val="41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50800</xdr:colOff>
      <xdr:row>14</xdr:row>
      <xdr:rowOff>95250</xdr:rowOff>
    </xdr:from>
    <xdr:to>
      <xdr:col>4</xdr:col>
      <xdr:colOff>431800</xdr:colOff>
      <xdr:row>19</xdr:row>
      <xdr:rowOff>171450</xdr:rowOff>
    </xdr:to>
    <xdr:sp macro="" textlink="">
      <xdr:nvSpPr>
        <xdr:cNvPr id="3080" name="AutoShape 8"/>
        <xdr:cNvSpPr>
          <a:spLocks noChangeArrowheads="1"/>
        </xdr:cNvSpPr>
      </xdr:nvSpPr>
      <xdr:spPr bwMode="auto">
        <a:xfrm>
          <a:off x="190500" y="2387600"/>
          <a:ext cx="2501900" cy="1073150"/>
        </a:xfrm>
        <a:prstGeom prst="foldedCorner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>
            <a:alpha val="41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749300</xdr:colOff>
      <xdr:row>14</xdr:row>
      <xdr:rowOff>107950</xdr:rowOff>
    </xdr:from>
    <xdr:to>
      <xdr:col>7</xdr:col>
      <xdr:colOff>400050</xdr:colOff>
      <xdr:row>19</xdr:row>
      <xdr:rowOff>171450</xdr:rowOff>
    </xdr:to>
    <xdr:sp macro="" textlink="">
      <xdr:nvSpPr>
        <xdr:cNvPr id="3081" name="AutoShape 9"/>
        <xdr:cNvSpPr>
          <a:spLocks noChangeArrowheads="1"/>
        </xdr:cNvSpPr>
      </xdr:nvSpPr>
      <xdr:spPr bwMode="auto">
        <a:xfrm>
          <a:off x="3009900" y="2400300"/>
          <a:ext cx="2565400" cy="1060450"/>
        </a:xfrm>
        <a:prstGeom prst="foldedCorner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>
            <a:alpha val="41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0</xdr:row>
      <xdr:rowOff>0</xdr:rowOff>
    </xdr:from>
    <xdr:to>
      <xdr:col>8</xdr:col>
      <xdr:colOff>1574800</xdr:colOff>
      <xdr:row>3</xdr:row>
      <xdr:rowOff>88900</xdr:rowOff>
    </xdr:to>
    <xdr:sp macro="" textlink="">
      <xdr:nvSpPr>
        <xdr:cNvPr id="4097" name="WordArt 1"/>
        <xdr:cNvSpPr>
          <a:spLocks noChangeArrowheads="1" noChangeShapeType="1" noTextEdit="1"/>
        </xdr:cNvSpPr>
      </xdr:nvSpPr>
      <xdr:spPr bwMode="auto">
        <a:xfrm>
          <a:off x="101600" y="0"/>
          <a:ext cx="7524750" cy="654050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en-US" sz="3600" kern="10" spc="-360">
              <a:ln w="12700">
                <a:solidFill>
                  <a:srgbClr val="000099"/>
                </a:solidFill>
                <a:round/>
                <a:headEnd/>
                <a:tailEnd/>
              </a:ln>
              <a:gradFill rotWithShape="1">
                <a:gsLst>
                  <a:gs pos="0">
                    <a:srgbClr xmlns:mc="http://schemas.openxmlformats.org/markup-compatibility/2006" xmlns:a14="http://schemas.microsoft.com/office/drawing/2010/main" val="00FFFF" mc:Ignorable="a14" a14:legacySpreadsheetColorIndex="15"/>
                  </a:gs>
                  <a:gs pos="100000">
                    <a:srgbClr xmlns:mc="http://schemas.openxmlformats.org/markup-compatibility/2006" xmlns:a14="http://schemas.microsoft.com/office/drawing/2010/main" val="FF9900" mc:Ignorable="a14" a14:legacySpreadsheetColorIndex="52"/>
                  </a:gs>
                </a:gsLst>
                <a:lin ang="5400000" scaled="1"/>
              </a:gradFill>
              <a:effectLst>
                <a:outerShdw dist="125724" dir="18900000" algn="ctr" rotWithShape="0">
                  <a:srgbClr val="000099"/>
                </a:outerShdw>
              </a:effectLst>
              <a:latin typeface="Impact" panose="020B0806030902050204" pitchFamily="34" charset="0"/>
            </a:rPr>
            <a:t>Rechnen   mit    Deckungsbeiträgen</a:t>
          </a:r>
        </a:p>
      </xdr:txBody>
    </xdr:sp>
    <xdr:clientData/>
  </xdr:twoCellAnchor>
  <xdr:twoCellAnchor>
    <xdr:from>
      <xdr:col>2</xdr:col>
      <xdr:colOff>19050</xdr:colOff>
      <xdr:row>24</xdr:row>
      <xdr:rowOff>127000</xdr:rowOff>
    </xdr:from>
    <xdr:to>
      <xdr:col>7</xdr:col>
      <xdr:colOff>190500</xdr:colOff>
      <xdr:row>30</xdr:row>
      <xdr:rowOff>139700</xdr:rowOff>
    </xdr:to>
    <xdr:sp macro="" textlink="">
      <xdr:nvSpPr>
        <xdr:cNvPr id="4098" name="AutoShape 2"/>
        <xdr:cNvSpPr>
          <a:spLocks noChangeArrowheads="1"/>
        </xdr:cNvSpPr>
      </xdr:nvSpPr>
      <xdr:spPr bwMode="auto">
        <a:xfrm>
          <a:off x="787400" y="3968750"/>
          <a:ext cx="4248150" cy="1422400"/>
        </a:xfrm>
        <a:prstGeom prst="can">
          <a:avLst>
            <a:gd name="adj" fmla="val 31847"/>
          </a:avLst>
        </a:prstGeom>
        <a:solidFill>
          <a:srgbClr xmlns:mc="http://schemas.openxmlformats.org/markup-compatibility/2006" xmlns:a14="http://schemas.microsoft.com/office/drawing/2010/main" val="FF9900" mc:Ignorable="a14" a14:legacySpreadsheetColorIndex="52">
            <a:alpha val="39999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679450</xdr:colOff>
      <xdr:row>12</xdr:row>
      <xdr:rowOff>317500</xdr:rowOff>
    </xdr:from>
    <xdr:to>
      <xdr:col>7</xdr:col>
      <xdr:colOff>101600</xdr:colOff>
      <xdr:row>25</xdr:row>
      <xdr:rowOff>139700</xdr:rowOff>
    </xdr:to>
    <xdr:sp macro="" textlink="">
      <xdr:nvSpPr>
        <xdr:cNvPr id="4099" name="AutoShape 3"/>
        <xdr:cNvSpPr>
          <a:spLocks noChangeArrowheads="1"/>
        </xdr:cNvSpPr>
      </xdr:nvSpPr>
      <xdr:spPr bwMode="auto">
        <a:xfrm rot="5590193">
          <a:off x="2994025" y="2193925"/>
          <a:ext cx="1847850" cy="2057400"/>
        </a:xfrm>
        <a:custGeom>
          <a:avLst/>
          <a:gdLst>
            <a:gd name="G0" fmla="+- -136704 0 0"/>
            <a:gd name="G1" fmla="+- -4712438 0 0"/>
            <a:gd name="G2" fmla="+- -136704 0 -4712438"/>
            <a:gd name="G3" fmla="+- 10800 0 0"/>
            <a:gd name="G4" fmla="+- 0 0 -136704"/>
            <a:gd name="T0" fmla="*/ 360 256 1"/>
            <a:gd name="T1" fmla="*/ 0 256 1"/>
            <a:gd name="G5" fmla="+- G2 T0 T1"/>
            <a:gd name="G6" fmla="?: G2 G2 G5"/>
            <a:gd name="G7" fmla="+- 0 0 G6"/>
            <a:gd name="G8" fmla="+- 9588 0 0"/>
            <a:gd name="G9" fmla="+- 0 0 -4712438"/>
            <a:gd name="G10" fmla="+- 9588 0 2700"/>
            <a:gd name="G11" fmla="cos G10 -136704"/>
            <a:gd name="G12" fmla="sin G10 -136704"/>
            <a:gd name="G13" fmla="cos 13500 -136704"/>
            <a:gd name="G14" fmla="sin 13500 -136704"/>
            <a:gd name="G15" fmla="+- G11 10800 0"/>
            <a:gd name="G16" fmla="+- G12 10800 0"/>
            <a:gd name="G17" fmla="+- G13 10800 0"/>
            <a:gd name="G18" fmla="+- G14 10800 0"/>
            <a:gd name="G19" fmla="*/ 9588 1 2"/>
            <a:gd name="G20" fmla="+- G19 5400 0"/>
            <a:gd name="G21" fmla="cos G20 -136704"/>
            <a:gd name="G22" fmla="sin G20 -136704"/>
            <a:gd name="G23" fmla="+- G21 10800 0"/>
            <a:gd name="G24" fmla="+- G12 G23 G22"/>
            <a:gd name="G25" fmla="+- G22 G23 G11"/>
            <a:gd name="G26" fmla="cos 10800 -136704"/>
            <a:gd name="G27" fmla="sin 10800 -136704"/>
            <a:gd name="G28" fmla="cos 9588 -136704"/>
            <a:gd name="G29" fmla="sin 9588 -136704"/>
            <a:gd name="G30" fmla="+- G26 10800 0"/>
            <a:gd name="G31" fmla="+- G27 10800 0"/>
            <a:gd name="G32" fmla="+- G28 10800 0"/>
            <a:gd name="G33" fmla="+- G29 10800 0"/>
            <a:gd name="G34" fmla="+- G19 5400 0"/>
            <a:gd name="G35" fmla="cos G34 -4712438"/>
            <a:gd name="G36" fmla="sin G34 -4712438"/>
            <a:gd name="G37" fmla="+/ -4712438 -136704 2"/>
            <a:gd name="T2" fmla="*/ 180 256 1"/>
            <a:gd name="T3" fmla="*/ 0 256 1"/>
            <a:gd name="G38" fmla="+- G37 T2 T3"/>
            <a:gd name="G39" fmla="?: G2 G37 G38"/>
            <a:gd name="G40" fmla="cos 10800 G39"/>
            <a:gd name="G41" fmla="sin 10800 G39"/>
            <a:gd name="G42" fmla="cos 9588 G39"/>
            <a:gd name="G43" fmla="sin 9588 G39"/>
            <a:gd name="G44" fmla="+- G40 10800 0"/>
            <a:gd name="G45" fmla="+- G41 10800 0"/>
            <a:gd name="G46" fmla="+- G42 10800 0"/>
            <a:gd name="G47" fmla="+- G43 10800 0"/>
            <a:gd name="G48" fmla="+- G35 10800 0"/>
            <a:gd name="G49" fmla="+- G36 10800 0"/>
            <a:gd name="T4" fmla="*/ 19425 w 21600"/>
            <a:gd name="T5" fmla="*/ 4300 h 21600"/>
            <a:gd name="T6" fmla="*/ 13966 w 21600"/>
            <a:gd name="T7" fmla="*/ 1110 h 21600"/>
            <a:gd name="T8" fmla="*/ 18457 w 21600"/>
            <a:gd name="T9" fmla="*/ 5030 h 21600"/>
            <a:gd name="T10" fmla="*/ 24291 w 21600"/>
            <a:gd name="T11" fmla="*/ 10308 h 21600"/>
            <a:gd name="T12" fmla="*/ 21108 w 21600"/>
            <a:gd name="T13" fmla="*/ 13732 h 21600"/>
            <a:gd name="T14" fmla="*/ 17683 w 21600"/>
            <a:gd name="T15" fmla="*/ 10549 h 21600"/>
            <a:gd name="T16" fmla="*/ 3163 w 21600"/>
            <a:gd name="T17" fmla="*/ 3163 h 21600"/>
            <a:gd name="T18" fmla="*/ 18437 w 21600"/>
            <a:gd name="T19" fmla="*/ 18437 h 21600"/>
          </a:gdLst>
          <a:ahLst/>
          <a:cxnLst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>
              <a:moveTo>
                <a:pt x="20381" y="10451"/>
              </a:moveTo>
              <a:cubicBezTo>
                <a:pt x="20235" y="6433"/>
                <a:pt x="17598" y="2934"/>
                <a:pt x="13777" y="1686"/>
              </a:cubicBezTo>
              <a:lnTo>
                <a:pt x="14154" y="534"/>
              </a:lnTo>
              <a:cubicBezTo>
                <a:pt x="18458" y="1940"/>
                <a:pt x="21428" y="5882"/>
                <a:pt x="21592" y="10406"/>
              </a:cubicBezTo>
              <a:lnTo>
                <a:pt x="24291" y="10308"/>
              </a:lnTo>
              <a:lnTo>
                <a:pt x="21108" y="13732"/>
              </a:lnTo>
              <a:lnTo>
                <a:pt x="17683" y="10549"/>
              </a:lnTo>
              <a:lnTo>
                <a:pt x="20381" y="10451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9900" mc:Ignorable="a14" a14:legacySpreadsheetColorIndex="5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730250</xdr:colOff>
      <xdr:row>28</xdr:row>
      <xdr:rowOff>95250</xdr:rowOff>
    </xdr:from>
    <xdr:to>
      <xdr:col>8</xdr:col>
      <xdr:colOff>177800</xdr:colOff>
      <xdr:row>38</xdr:row>
      <xdr:rowOff>57150</xdr:rowOff>
    </xdr:to>
    <xdr:sp macro="" textlink="">
      <xdr:nvSpPr>
        <xdr:cNvPr id="4100" name="AutoShape 4"/>
        <xdr:cNvSpPr>
          <a:spLocks noChangeArrowheads="1"/>
        </xdr:cNvSpPr>
      </xdr:nvSpPr>
      <xdr:spPr bwMode="auto">
        <a:xfrm rot="17735636">
          <a:off x="4111625" y="4600575"/>
          <a:ext cx="1924050" cy="2311400"/>
        </a:xfrm>
        <a:custGeom>
          <a:avLst/>
          <a:gdLst>
            <a:gd name="G0" fmla="+- 1008380 0 0"/>
            <a:gd name="G1" fmla="+- -3912702 0 0"/>
            <a:gd name="G2" fmla="+- 1008380 0 -3912702"/>
            <a:gd name="G3" fmla="+- 10800 0 0"/>
            <a:gd name="G4" fmla="+- 0 0 1008380"/>
            <a:gd name="T0" fmla="*/ 360 256 1"/>
            <a:gd name="T1" fmla="*/ 0 256 1"/>
            <a:gd name="G5" fmla="+- G2 T0 T1"/>
            <a:gd name="G6" fmla="?: G2 G2 G5"/>
            <a:gd name="G7" fmla="+- 0 0 G6"/>
            <a:gd name="G8" fmla="+- 9817 0 0"/>
            <a:gd name="G9" fmla="+- 0 0 -3912702"/>
            <a:gd name="G10" fmla="+- 9817 0 2700"/>
            <a:gd name="G11" fmla="cos G10 1008380"/>
            <a:gd name="G12" fmla="sin G10 1008380"/>
            <a:gd name="G13" fmla="cos 13500 1008380"/>
            <a:gd name="G14" fmla="sin 13500 1008380"/>
            <a:gd name="G15" fmla="+- G11 10800 0"/>
            <a:gd name="G16" fmla="+- G12 10800 0"/>
            <a:gd name="G17" fmla="+- G13 10800 0"/>
            <a:gd name="G18" fmla="+- G14 10800 0"/>
            <a:gd name="G19" fmla="*/ 9817 1 2"/>
            <a:gd name="G20" fmla="+- G19 5400 0"/>
            <a:gd name="G21" fmla="cos G20 1008380"/>
            <a:gd name="G22" fmla="sin G20 1008380"/>
            <a:gd name="G23" fmla="+- G21 10800 0"/>
            <a:gd name="G24" fmla="+- G12 G23 G22"/>
            <a:gd name="G25" fmla="+- G22 G23 G11"/>
            <a:gd name="G26" fmla="cos 10800 1008380"/>
            <a:gd name="G27" fmla="sin 10800 1008380"/>
            <a:gd name="G28" fmla="cos 9817 1008380"/>
            <a:gd name="G29" fmla="sin 9817 1008380"/>
            <a:gd name="G30" fmla="+- G26 10800 0"/>
            <a:gd name="G31" fmla="+- G27 10800 0"/>
            <a:gd name="G32" fmla="+- G28 10800 0"/>
            <a:gd name="G33" fmla="+- G29 10800 0"/>
            <a:gd name="G34" fmla="+- G19 5400 0"/>
            <a:gd name="G35" fmla="cos G34 -3912702"/>
            <a:gd name="G36" fmla="sin G34 -3912702"/>
            <a:gd name="G37" fmla="+/ -3912702 1008380 2"/>
            <a:gd name="T2" fmla="*/ 180 256 1"/>
            <a:gd name="T3" fmla="*/ 0 256 1"/>
            <a:gd name="G38" fmla="+- G37 T2 T3"/>
            <a:gd name="G39" fmla="?: G2 G37 G38"/>
            <a:gd name="G40" fmla="cos 10800 G39"/>
            <a:gd name="G41" fmla="sin 10800 G39"/>
            <a:gd name="G42" fmla="cos 9817 G39"/>
            <a:gd name="G43" fmla="sin 9817 G39"/>
            <a:gd name="G44" fmla="+- G40 10800 0"/>
            <a:gd name="G45" fmla="+- G41 10800 0"/>
            <a:gd name="G46" fmla="+- G42 10800 0"/>
            <a:gd name="G47" fmla="+- G43 10800 0"/>
            <a:gd name="G48" fmla="+- G35 10800 0"/>
            <a:gd name="G49" fmla="+- G36 10800 0"/>
            <a:gd name="T4" fmla="*/ 20802 w 21600"/>
            <a:gd name="T5" fmla="*/ 6726 h 21600"/>
            <a:gd name="T6" fmla="*/ 16000 w 21600"/>
            <a:gd name="T7" fmla="*/ 1898 h 21600"/>
            <a:gd name="T8" fmla="*/ 19891 w 21600"/>
            <a:gd name="T9" fmla="*/ 7097 h 21600"/>
            <a:gd name="T10" fmla="*/ 23816 w 21600"/>
            <a:gd name="T11" fmla="*/ 14381 h 21600"/>
            <a:gd name="T12" fmla="*/ 19892 w 21600"/>
            <a:gd name="T13" fmla="*/ 16613 h 21600"/>
            <a:gd name="T14" fmla="*/ 17661 w 21600"/>
            <a:gd name="T15" fmla="*/ 12688 h 21600"/>
            <a:gd name="T16" fmla="*/ 3163 w 21600"/>
            <a:gd name="T17" fmla="*/ 3163 h 21600"/>
            <a:gd name="T18" fmla="*/ 18437 w 21600"/>
            <a:gd name="T19" fmla="*/ 18437 h 21600"/>
          </a:gdLst>
          <a:ahLst/>
          <a:cxnLst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>
              <a:moveTo>
                <a:pt x="20265" y="13404"/>
              </a:moveTo>
              <a:cubicBezTo>
                <a:pt x="20498" y="12556"/>
                <a:pt x="20617" y="11680"/>
                <a:pt x="20617" y="10800"/>
              </a:cubicBezTo>
              <a:cubicBezTo>
                <a:pt x="20617" y="7310"/>
                <a:pt x="18765" y="4083"/>
                <a:pt x="15752" y="2323"/>
              </a:cubicBezTo>
              <a:lnTo>
                <a:pt x="16248" y="1475"/>
              </a:lnTo>
              <a:cubicBezTo>
                <a:pt x="19562" y="3411"/>
                <a:pt x="21600" y="6961"/>
                <a:pt x="21600" y="10800"/>
              </a:cubicBezTo>
              <a:cubicBezTo>
                <a:pt x="21600" y="11768"/>
                <a:pt x="21469" y="12732"/>
                <a:pt x="21212" y="13665"/>
              </a:cubicBezTo>
              <a:lnTo>
                <a:pt x="23816" y="14381"/>
              </a:lnTo>
              <a:lnTo>
                <a:pt x="19892" y="16613"/>
              </a:lnTo>
              <a:lnTo>
                <a:pt x="17661" y="12688"/>
              </a:lnTo>
              <a:lnTo>
                <a:pt x="20265" y="13404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9900" mc:Ignorable="a14" a14:legacySpreadsheetColorIndex="5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0</xdr:row>
      <xdr:rowOff>0</xdr:rowOff>
    </xdr:from>
    <xdr:to>
      <xdr:col>8</xdr:col>
      <xdr:colOff>1574800</xdr:colOff>
      <xdr:row>3</xdr:row>
      <xdr:rowOff>88900</xdr:rowOff>
    </xdr:to>
    <xdr:sp macro="" textlink="">
      <xdr:nvSpPr>
        <xdr:cNvPr id="5121" name="WordArt 1"/>
        <xdr:cNvSpPr>
          <a:spLocks noChangeArrowheads="1" noChangeShapeType="1" noTextEdit="1"/>
        </xdr:cNvSpPr>
      </xdr:nvSpPr>
      <xdr:spPr bwMode="auto">
        <a:xfrm>
          <a:off x="101600" y="0"/>
          <a:ext cx="7524750" cy="654050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en-US" sz="3600" kern="10" spc="-360">
              <a:ln w="12700">
                <a:solidFill>
                  <a:srgbClr val="000099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FF" mc:Ignorable="a14" a14:legacySpreadsheetColorIndex="14"/>
              </a:solidFill>
              <a:effectLst>
                <a:outerShdw dist="125724" dir="18900000" algn="ctr" rotWithShape="0">
                  <a:srgbClr val="000099"/>
                </a:outerShdw>
              </a:effectLst>
              <a:latin typeface="Impact" panose="020B0806030902050204" pitchFamily="34" charset="0"/>
            </a:rPr>
            <a:t>Rechnen   mit    Deckungsbeiträgen</a:t>
          </a:r>
        </a:p>
      </xdr:txBody>
    </xdr:sp>
    <xdr:clientData/>
  </xdr:twoCellAnchor>
  <xdr:twoCellAnchor>
    <xdr:from>
      <xdr:col>2</xdr:col>
      <xdr:colOff>19050</xdr:colOff>
      <xdr:row>24</xdr:row>
      <xdr:rowOff>127000</xdr:rowOff>
    </xdr:from>
    <xdr:to>
      <xdr:col>7</xdr:col>
      <xdr:colOff>190500</xdr:colOff>
      <xdr:row>30</xdr:row>
      <xdr:rowOff>139700</xdr:rowOff>
    </xdr:to>
    <xdr:sp macro="" textlink="">
      <xdr:nvSpPr>
        <xdr:cNvPr id="5122" name="AutoShape 2"/>
        <xdr:cNvSpPr>
          <a:spLocks noChangeArrowheads="1"/>
        </xdr:cNvSpPr>
      </xdr:nvSpPr>
      <xdr:spPr bwMode="auto">
        <a:xfrm>
          <a:off x="787400" y="3968750"/>
          <a:ext cx="4248150" cy="1422400"/>
        </a:xfrm>
        <a:prstGeom prst="can">
          <a:avLst>
            <a:gd name="adj" fmla="val 31847"/>
          </a:avLst>
        </a:prstGeom>
        <a:solidFill>
          <a:srgbClr xmlns:mc="http://schemas.openxmlformats.org/markup-compatibility/2006" xmlns:a14="http://schemas.microsoft.com/office/drawing/2010/main" val="FF9900" mc:Ignorable="a14" a14:legacySpreadsheetColorIndex="52">
            <a:alpha val="39999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679450</xdr:colOff>
      <xdr:row>12</xdr:row>
      <xdr:rowOff>317500</xdr:rowOff>
    </xdr:from>
    <xdr:to>
      <xdr:col>7</xdr:col>
      <xdr:colOff>101600</xdr:colOff>
      <xdr:row>25</xdr:row>
      <xdr:rowOff>139700</xdr:rowOff>
    </xdr:to>
    <xdr:sp macro="" textlink="">
      <xdr:nvSpPr>
        <xdr:cNvPr id="5123" name="AutoShape 3"/>
        <xdr:cNvSpPr>
          <a:spLocks noChangeArrowheads="1"/>
        </xdr:cNvSpPr>
      </xdr:nvSpPr>
      <xdr:spPr bwMode="auto">
        <a:xfrm rot="5590193">
          <a:off x="2971800" y="2171700"/>
          <a:ext cx="1892300" cy="2057400"/>
        </a:xfrm>
        <a:custGeom>
          <a:avLst/>
          <a:gdLst>
            <a:gd name="G0" fmla="+- -136704 0 0"/>
            <a:gd name="G1" fmla="+- -4712438 0 0"/>
            <a:gd name="G2" fmla="+- -136704 0 -4712438"/>
            <a:gd name="G3" fmla="+- 10800 0 0"/>
            <a:gd name="G4" fmla="+- 0 0 -136704"/>
            <a:gd name="T0" fmla="*/ 360 256 1"/>
            <a:gd name="T1" fmla="*/ 0 256 1"/>
            <a:gd name="G5" fmla="+- G2 T0 T1"/>
            <a:gd name="G6" fmla="?: G2 G2 G5"/>
            <a:gd name="G7" fmla="+- 0 0 G6"/>
            <a:gd name="G8" fmla="+- 9588 0 0"/>
            <a:gd name="G9" fmla="+- 0 0 -4712438"/>
            <a:gd name="G10" fmla="+- 9588 0 2700"/>
            <a:gd name="G11" fmla="cos G10 -136704"/>
            <a:gd name="G12" fmla="sin G10 -136704"/>
            <a:gd name="G13" fmla="cos 13500 -136704"/>
            <a:gd name="G14" fmla="sin 13500 -136704"/>
            <a:gd name="G15" fmla="+- G11 10800 0"/>
            <a:gd name="G16" fmla="+- G12 10800 0"/>
            <a:gd name="G17" fmla="+- G13 10800 0"/>
            <a:gd name="G18" fmla="+- G14 10800 0"/>
            <a:gd name="G19" fmla="*/ 9588 1 2"/>
            <a:gd name="G20" fmla="+- G19 5400 0"/>
            <a:gd name="G21" fmla="cos G20 -136704"/>
            <a:gd name="G22" fmla="sin G20 -136704"/>
            <a:gd name="G23" fmla="+- G21 10800 0"/>
            <a:gd name="G24" fmla="+- G12 G23 G22"/>
            <a:gd name="G25" fmla="+- G22 G23 G11"/>
            <a:gd name="G26" fmla="cos 10800 -136704"/>
            <a:gd name="G27" fmla="sin 10800 -136704"/>
            <a:gd name="G28" fmla="cos 9588 -136704"/>
            <a:gd name="G29" fmla="sin 9588 -136704"/>
            <a:gd name="G30" fmla="+- G26 10800 0"/>
            <a:gd name="G31" fmla="+- G27 10800 0"/>
            <a:gd name="G32" fmla="+- G28 10800 0"/>
            <a:gd name="G33" fmla="+- G29 10800 0"/>
            <a:gd name="G34" fmla="+- G19 5400 0"/>
            <a:gd name="G35" fmla="cos G34 -4712438"/>
            <a:gd name="G36" fmla="sin G34 -4712438"/>
            <a:gd name="G37" fmla="+/ -4712438 -136704 2"/>
            <a:gd name="T2" fmla="*/ 180 256 1"/>
            <a:gd name="T3" fmla="*/ 0 256 1"/>
            <a:gd name="G38" fmla="+- G37 T2 T3"/>
            <a:gd name="G39" fmla="?: G2 G37 G38"/>
            <a:gd name="G40" fmla="cos 10800 G39"/>
            <a:gd name="G41" fmla="sin 10800 G39"/>
            <a:gd name="G42" fmla="cos 9588 G39"/>
            <a:gd name="G43" fmla="sin 9588 G39"/>
            <a:gd name="G44" fmla="+- G40 10800 0"/>
            <a:gd name="G45" fmla="+- G41 10800 0"/>
            <a:gd name="G46" fmla="+- G42 10800 0"/>
            <a:gd name="G47" fmla="+- G43 10800 0"/>
            <a:gd name="G48" fmla="+- G35 10800 0"/>
            <a:gd name="G49" fmla="+- G36 10800 0"/>
            <a:gd name="T4" fmla="*/ 19425 w 21600"/>
            <a:gd name="T5" fmla="*/ 4300 h 21600"/>
            <a:gd name="T6" fmla="*/ 13966 w 21600"/>
            <a:gd name="T7" fmla="*/ 1110 h 21600"/>
            <a:gd name="T8" fmla="*/ 18457 w 21600"/>
            <a:gd name="T9" fmla="*/ 5030 h 21600"/>
            <a:gd name="T10" fmla="*/ 24291 w 21600"/>
            <a:gd name="T11" fmla="*/ 10308 h 21600"/>
            <a:gd name="T12" fmla="*/ 21108 w 21600"/>
            <a:gd name="T13" fmla="*/ 13732 h 21600"/>
            <a:gd name="T14" fmla="*/ 17683 w 21600"/>
            <a:gd name="T15" fmla="*/ 10549 h 21600"/>
            <a:gd name="T16" fmla="*/ 3163 w 21600"/>
            <a:gd name="T17" fmla="*/ 3163 h 21600"/>
            <a:gd name="T18" fmla="*/ 18437 w 21600"/>
            <a:gd name="T19" fmla="*/ 18437 h 21600"/>
          </a:gdLst>
          <a:ahLst/>
          <a:cxnLst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>
              <a:moveTo>
                <a:pt x="20381" y="10451"/>
              </a:moveTo>
              <a:cubicBezTo>
                <a:pt x="20235" y="6433"/>
                <a:pt x="17598" y="2934"/>
                <a:pt x="13777" y="1686"/>
              </a:cubicBezTo>
              <a:lnTo>
                <a:pt x="14154" y="534"/>
              </a:lnTo>
              <a:cubicBezTo>
                <a:pt x="18458" y="1940"/>
                <a:pt x="21428" y="5882"/>
                <a:pt x="21592" y="10406"/>
              </a:cubicBezTo>
              <a:lnTo>
                <a:pt x="24291" y="10308"/>
              </a:lnTo>
              <a:lnTo>
                <a:pt x="21108" y="13732"/>
              </a:lnTo>
              <a:lnTo>
                <a:pt x="17683" y="10549"/>
              </a:lnTo>
              <a:lnTo>
                <a:pt x="20381" y="10451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9900" mc:Ignorable="a14" a14:legacySpreadsheetColorIndex="5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730250</xdr:colOff>
      <xdr:row>28</xdr:row>
      <xdr:rowOff>95250</xdr:rowOff>
    </xdr:from>
    <xdr:to>
      <xdr:col>8</xdr:col>
      <xdr:colOff>177800</xdr:colOff>
      <xdr:row>38</xdr:row>
      <xdr:rowOff>57150</xdr:rowOff>
    </xdr:to>
    <xdr:sp macro="" textlink="">
      <xdr:nvSpPr>
        <xdr:cNvPr id="5124" name="AutoShape 4"/>
        <xdr:cNvSpPr>
          <a:spLocks noChangeArrowheads="1"/>
        </xdr:cNvSpPr>
      </xdr:nvSpPr>
      <xdr:spPr bwMode="auto">
        <a:xfrm rot="17735636">
          <a:off x="4111625" y="4600575"/>
          <a:ext cx="1924050" cy="2311400"/>
        </a:xfrm>
        <a:custGeom>
          <a:avLst/>
          <a:gdLst>
            <a:gd name="G0" fmla="+- 1008380 0 0"/>
            <a:gd name="G1" fmla="+- -3912702 0 0"/>
            <a:gd name="G2" fmla="+- 1008380 0 -3912702"/>
            <a:gd name="G3" fmla="+- 10800 0 0"/>
            <a:gd name="G4" fmla="+- 0 0 1008380"/>
            <a:gd name="T0" fmla="*/ 360 256 1"/>
            <a:gd name="T1" fmla="*/ 0 256 1"/>
            <a:gd name="G5" fmla="+- G2 T0 T1"/>
            <a:gd name="G6" fmla="?: G2 G2 G5"/>
            <a:gd name="G7" fmla="+- 0 0 G6"/>
            <a:gd name="G8" fmla="+- 9817 0 0"/>
            <a:gd name="G9" fmla="+- 0 0 -3912702"/>
            <a:gd name="G10" fmla="+- 9817 0 2700"/>
            <a:gd name="G11" fmla="cos G10 1008380"/>
            <a:gd name="G12" fmla="sin G10 1008380"/>
            <a:gd name="G13" fmla="cos 13500 1008380"/>
            <a:gd name="G14" fmla="sin 13500 1008380"/>
            <a:gd name="G15" fmla="+- G11 10800 0"/>
            <a:gd name="G16" fmla="+- G12 10800 0"/>
            <a:gd name="G17" fmla="+- G13 10800 0"/>
            <a:gd name="G18" fmla="+- G14 10800 0"/>
            <a:gd name="G19" fmla="*/ 9817 1 2"/>
            <a:gd name="G20" fmla="+- G19 5400 0"/>
            <a:gd name="G21" fmla="cos G20 1008380"/>
            <a:gd name="G22" fmla="sin G20 1008380"/>
            <a:gd name="G23" fmla="+- G21 10800 0"/>
            <a:gd name="G24" fmla="+- G12 G23 G22"/>
            <a:gd name="G25" fmla="+- G22 G23 G11"/>
            <a:gd name="G26" fmla="cos 10800 1008380"/>
            <a:gd name="G27" fmla="sin 10800 1008380"/>
            <a:gd name="G28" fmla="cos 9817 1008380"/>
            <a:gd name="G29" fmla="sin 9817 1008380"/>
            <a:gd name="G30" fmla="+- G26 10800 0"/>
            <a:gd name="G31" fmla="+- G27 10800 0"/>
            <a:gd name="G32" fmla="+- G28 10800 0"/>
            <a:gd name="G33" fmla="+- G29 10800 0"/>
            <a:gd name="G34" fmla="+- G19 5400 0"/>
            <a:gd name="G35" fmla="cos G34 -3912702"/>
            <a:gd name="G36" fmla="sin G34 -3912702"/>
            <a:gd name="G37" fmla="+/ -3912702 1008380 2"/>
            <a:gd name="T2" fmla="*/ 180 256 1"/>
            <a:gd name="T3" fmla="*/ 0 256 1"/>
            <a:gd name="G38" fmla="+- G37 T2 T3"/>
            <a:gd name="G39" fmla="?: G2 G37 G38"/>
            <a:gd name="G40" fmla="cos 10800 G39"/>
            <a:gd name="G41" fmla="sin 10800 G39"/>
            <a:gd name="G42" fmla="cos 9817 G39"/>
            <a:gd name="G43" fmla="sin 9817 G39"/>
            <a:gd name="G44" fmla="+- G40 10800 0"/>
            <a:gd name="G45" fmla="+- G41 10800 0"/>
            <a:gd name="G46" fmla="+- G42 10800 0"/>
            <a:gd name="G47" fmla="+- G43 10800 0"/>
            <a:gd name="G48" fmla="+- G35 10800 0"/>
            <a:gd name="G49" fmla="+- G36 10800 0"/>
            <a:gd name="T4" fmla="*/ 20802 w 21600"/>
            <a:gd name="T5" fmla="*/ 6726 h 21600"/>
            <a:gd name="T6" fmla="*/ 16000 w 21600"/>
            <a:gd name="T7" fmla="*/ 1898 h 21600"/>
            <a:gd name="T8" fmla="*/ 19891 w 21600"/>
            <a:gd name="T9" fmla="*/ 7097 h 21600"/>
            <a:gd name="T10" fmla="*/ 23816 w 21600"/>
            <a:gd name="T11" fmla="*/ 14381 h 21600"/>
            <a:gd name="T12" fmla="*/ 19892 w 21600"/>
            <a:gd name="T13" fmla="*/ 16613 h 21600"/>
            <a:gd name="T14" fmla="*/ 17661 w 21600"/>
            <a:gd name="T15" fmla="*/ 12688 h 21600"/>
            <a:gd name="T16" fmla="*/ 3163 w 21600"/>
            <a:gd name="T17" fmla="*/ 3163 h 21600"/>
            <a:gd name="T18" fmla="*/ 18437 w 21600"/>
            <a:gd name="T19" fmla="*/ 18437 h 21600"/>
          </a:gdLst>
          <a:ahLst/>
          <a:cxnLst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>
              <a:moveTo>
                <a:pt x="20265" y="13404"/>
              </a:moveTo>
              <a:cubicBezTo>
                <a:pt x="20498" y="12556"/>
                <a:pt x="20617" y="11680"/>
                <a:pt x="20617" y="10800"/>
              </a:cubicBezTo>
              <a:cubicBezTo>
                <a:pt x="20617" y="7310"/>
                <a:pt x="18765" y="4083"/>
                <a:pt x="15752" y="2323"/>
              </a:cubicBezTo>
              <a:lnTo>
                <a:pt x="16248" y="1475"/>
              </a:lnTo>
              <a:cubicBezTo>
                <a:pt x="19562" y="3411"/>
                <a:pt x="21600" y="6961"/>
                <a:pt x="21600" y="10800"/>
              </a:cubicBezTo>
              <a:cubicBezTo>
                <a:pt x="21600" y="11768"/>
                <a:pt x="21469" y="12732"/>
                <a:pt x="21212" y="13665"/>
              </a:cubicBezTo>
              <a:lnTo>
                <a:pt x="23816" y="14381"/>
              </a:lnTo>
              <a:lnTo>
                <a:pt x="19892" y="16613"/>
              </a:lnTo>
              <a:lnTo>
                <a:pt x="17661" y="12688"/>
              </a:lnTo>
              <a:lnTo>
                <a:pt x="20265" y="13404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9900" mc:Ignorable="a14" a14:legacySpreadsheetColorIndex="5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0</xdr:row>
      <xdr:rowOff>0</xdr:rowOff>
    </xdr:from>
    <xdr:to>
      <xdr:col>8</xdr:col>
      <xdr:colOff>1574800</xdr:colOff>
      <xdr:row>3</xdr:row>
      <xdr:rowOff>88900</xdr:rowOff>
    </xdr:to>
    <xdr:sp macro="" textlink="">
      <xdr:nvSpPr>
        <xdr:cNvPr id="2052" name="WordArt 4"/>
        <xdr:cNvSpPr>
          <a:spLocks noChangeArrowheads="1" noChangeShapeType="1" noTextEdit="1"/>
        </xdr:cNvSpPr>
      </xdr:nvSpPr>
      <xdr:spPr bwMode="auto">
        <a:xfrm>
          <a:off x="101600" y="0"/>
          <a:ext cx="7524750" cy="654050"/>
        </a:xfrm>
        <a:prstGeom prst="rect">
          <a:avLst/>
        </a:prstGeom>
      </xdr:spPr>
      <xdr:txBody>
        <a:bodyPr wrap="none" fromWordArt="1">
          <a:prstTxWarp prst="textDoubleWave1">
            <a:avLst>
              <a:gd name="adj1" fmla="val 6500"/>
              <a:gd name="adj2" fmla="val 0"/>
            </a:avLst>
          </a:prstTxWarp>
        </a:bodyPr>
        <a:lstStyle/>
        <a:p>
          <a:pPr algn="ctr" rtl="0">
            <a:buNone/>
          </a:pPr>
          <a:r>
            <a:rPr lang="en-US" sz="3600" kern="10" spc="-360">
              <a:ln w="12700">
                <a:solidFill>
                  <a:srgbClr val="000099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00FF" mc:Ignorable="a14" a14:legacySpreadsheetColorIndex="14"/>
              </a:solidFill>
              <a:effectLst>
                <a:outerShdw dist="125724" dir="18900000" algn="ctr" rotWithShape="0">
                  <a:srgbClr val="000099"/>
                </a:outerShdw>
              </a:effectLst>
              <a:latin typeface="Impact" panose="020B0806030902050204" pitchFamily="34" charset="0"/>
            </a:rPr>
            <a:t>Rechnen   mit    Deckungsbeiträgen</a:t>
          </a:r>
        </a:p>
      </xdr:txBody>
    </xdr:sp>
    <xdr:clientData/>
  </xdr:twoCellAnchor>
  <xdr:twoCellAnchor>
    <xdr:from>
      <xdr:col>2</xdr:col>
      <xdr:colOff>19050</xdr:colOff>
      <xdr:row>21</xdr:row>
      <xdr:rowOff>127000</xdr:rowOff>
    </xdr:from>
    <xdr:to>
      <xdr:col>7</xdr:col>
      <xdr:colOff>190500</xdr:colOff>
      <xdr:row>27</xdr:row>
      <xdr:rowOff>139700</xdr:rowOff>
    </xdr:to>
    <xdr:sp macro="" textlink="">
      <xdr:nvSpPr>
        <xdr:cNvPr id="2053" name="AutoShape 5"/>
        <xdr:cNvSpPr>
          <a:spLocks noChangeArrowheads="1"/>
        </xdr:cNvSpPr>
      </xdr:nvSpPr>
      <xdr:spPr bwMode="auto">
        <a:xfrm>
          <a:off x="787400" y="3683000"/>
          <a:ext cx="4248150" cy="1422400"/>
        </a:xfrm>
        <a:prstGeom prst="can">
          <a:avLst>
            <a:gd name="adj" fmla="val 31847"/>
          </a:avLst>
        </a:prstGeom>
        <a:solidFill>
          <a:srgbClr xmlns:mc="http://schemas.openxmlformats.org/markup-compatibility/2006" xmlns:a14="http://schemas.microsoft.com/office/drawing/2010/main" val="FF9900" mc:Ignorable="a14" a14:legacySpreadsheetColorIndex="52">
            <a:alpha val="39999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679450</xdr:colOff>
      <xdr:row>9</xdr:row>
      <xdr:rowOff>317500</xdr:rowOff>
    </xdr:from>
    <xdr:to>
      <xdr:col>7</xdr:col>
      <xdr:colOff>101600</xdr:colOff>
      <xdr:row>22</xdr:row>
      <xdr:rowOff>139700</xdr:rowOff>
    </xdr:to>
    <xdr:sp macro="" textlink="">
      <xdr:nvSpPr>
        <xdr:cNvPr id="2065" name="AutoShape 17"/>
        <xdr:cNvSpPr>
          <a:spLocks noChangeArrowheads="1"/>
        </xdr:cNvSpPr>
      </xdr:nvSpPr>
      <xdr:spPr bwMode="auto">
        <a:xfrm rot="5590193">
          <a:off x="2952750" y="1866900"/>
          <a:ext cx="1930400" cy="2057400"/>
        </a:xfrm>
        <a:custGeom>
          <a:avLst/>
          <a:gdLst>
            <a:gd name="G0" fmla="+- -136704 0 0"/>
            <a:gd name="G1" fmla="+- -4712438 0 0"/>
            <a:gd name="G2" fmla="+- -136704 0 -4712438"/>
            <a:gd name="G3" fmla="+- 10800 0 0"/>
            <a:gd name="G4" fmla="+- 0 0 -136704"/>
            <a:gd name="T0" fmla="*/ 360 256 1"/>
            <a:gd name="T1" fmla="*/ 0 256 1"/>
            <a:gd name="G5" fmla="+- G2 T0 T1"/>
            <a:gd name="G6" fmla="?: G2 G2 G5"/>
            <a:gd name="G7" fmla="+- 0 0 G6"/>
            <a:gd name="G8" fmla="+- 9588 0 0"/>
            <a:gd name="G9" fmla="+- 0 0 -4712438"/>
            <a:gd name="G10" fmla="+- 9588 0 2700"/>
            <a:gd name="G11" fmla="cos G10 -136704"/>
            <a:gd name="G12" fmla="sin G10 -136704"/>
            <a:gd name="G13" fmla="cos 13500 -136704"/>
            <a:gd name="G14" fmla="sin 13500 -136704"/>
            <a:gd name="G15" fmla="+- G11 10800 0"/>
            <a:gd name="G16" fmla="+- G12 10800 0"/>
            <a:gd name="G17" fmla="+- G13 10800 0"/>
            <a:gd name="G18" fmla="+- G14 10800 0"/>
            <a:gd name="G19" fmla="*/ 9588 1 2"/>
            <a:gd name="G20" fmla="+- G19 5400 0"/>
            <a:gd name="G21" fmla="cos G20 -136704"/>
            <a:gd name="G22" fmla="sin G20 -136704"/>
            <a:gd name="G23" fmla="+- G21 10800 0"/>
            <a:gd name="G24" fmla="+- G12 G23 G22"/>
            <a:gd name="G25" fmla="+- G22 G23 G11"/>
            <a:gd name="G26" fmla="cos 10800 -136704"/>
            <a:gd name="G27" fmla="sin 10800 -136704"/>
            <a:gd name="G28" fmla="cos 9588 -136704"/>
            <a:gd name="G29" fmla="sin 9588 -136704"/>
            <a:gd name="G30" fmla="+- G26 10800 0"/>
            <a:gd name="G31" fmla="+- G27 10800 0"/>
            <a:gd name="G32" fmla="+- G28 10800 0"/>
            <a:gd name="G33" fmla="+- G29 10800 0"/>
            <a:gd name="G34" fmla="+- G19 5400 0"/>
            <a:gd name="G35" fmla="cos G34 -4712438"/>
            <a:gd name="G36" fmla="sin G34 -4712438"/>
            <a:gd name="G37" fmla="+/ -4712438 -136704 2"/>
            <a:gd name="T2" fmla="*/ 180 256 1"/>
            <a:gd name="T3" fmla="*/ 0 256 1"/>
            <a:gd name="G38" fmla="+- G37 T2 T3"/>
            <a:gd name="G39" fmla="?: G2 G37 G38"/>
            <a:gd name="G40" fmla="cos 10800 G39"/>
            <a:gd name="G41" fmla="sin 10800 G39"/>
            <a:gd name="G42" fmla="cos 9588 G39"/>
            <a:gd name="G43" fmla="sin 9588 G39"/>
            <a:gd name="G44" fmla="+- G40 10800 0"/>
            <a:gd name="G45" fmla="+- G41 10800 0"/>
            <a:gd name="G46" fmla="+- G42 10800 0"/>
            <a:gd name="G47" fmla="+- G43 10800 0"/>
            <a:gd name="G48" fmla="+- G35 10800 0"/>
            <a:gd name="G49" fmla="+- G36 10800 0"/>
            <a:gd name="T4" fmla="*/ 19425 w 21600"/>
            <a:gd name="T5" fmla="*/ 4300 h 21600"/>
            <a:gd name="T6" fmla="*/ 13966 w 21600"/>
            <a:gd name="T7" fmla="*/ 1110 h 21600"/>
            <a:gd name="T8" fmla="*/ 18457 w 21600"/>
            <a:gd name="T9" fmla="*/ 5030 h 21600"/>
            <a:gd name="T10" fmla="*/ 24291 w 21600"/>
            <a:gd name="T11" fmla="*/ 10308 h 21600"/>
            <a:gd name="T12" fmla="*/ 21108 w 21600"/>
            <a:gd name="T13" fmla="*/ 13732 h 21600"/>
            <a:gd name="T14" fmla="*/ 17683 w 21600"/>
            <a:gd name="T15" fmla="*/ 10549 h 21600"/>
            <a:gd name="T16" fmla="*/ 3163 w 21600"/>
            <a:gd name="T17" fmla="*/ 3163 h 21600"/>
            <a:gd name="T18" fmla="*/ 18437 w 21600"/>
            <a:gd name="T19" fmla="*/ 18437 h 21600"/>
          </a:gdLst>
          <a:ahLst/>
          <a:cxnLst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>
              <a:moveTo>
                <a:pt x="20381" y="10451"/>
              </a:moveTo>
              <a:cubicBezTo>
                <a:pt x="20235" y="6433"/>
                <a:pt x="17598" y="2934"/>
                <a:pt x="13777" y="1686"/>
              </a:cubicBezTo>
              <a:lnTo>
                <a:pt x="14154" y="534"/>
              </a:lnTo>
              <a:cubicBezTo>
                <a:pt x="18458" y="1940"/>
                <a:pt x="21428" y="5882"/>
                <a:pt x="21592" y="10406"/>
              </a:cubicBezTo>
              <a:lnTo>
                <a:pt x="24291" y="10308"/>
              </a:lnTo>
              <a:lnTo>
                <a:pt x="21108" y="13732"/>
              </a:lnTo>
              <a:lnTo>
                <a:pt x="17683" y="10549"/>
              </a:lnTo>
              <a:lnTo>
                <a:pt x="20381" y="10451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9900" mc:Ignorable="a14" a14:legacySpreadsheetColorIndex="5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730250</xdr:colOff>
      <xdr:row>25</xdr:row>
      <xdr:rowOff>95250</xdr:rowOff>
    </xdr:from>
    <xdr:to>
      <xdr:col>8</xdr:col>
      <xdr:colOff>177800</xdr:colOff>
      <xdr:row>35</xdr:row>
      <xdr:rowOff>57150</xdr:rowOff>
    </xdr:to>
    <xdr:sp macro="" textlink="">
      <xdr:nvSpPr>
        <xdr:cNvPr id="2066" name="AutoShape 18"/>
        <xdr:cNvSpPr>
          <a:spLocks noChangeArrowheads="1"/>
        </xdr:cNvSpPr>
      </xdr:nvSpPr>
      <xdr:spPr bwMode="auto">
        <a:xfrm rot="17735636">
          <a:off x="4111625" y="4314825"/>
          <a:ext cx="1924050" cy="2311400"/>
        </a:xfrm>
        <a:custGeom>
          <a:avLst/>
          <a:gdLst>
            <a:gd name="G0" fmla="+- 1008380 0 0"/>
            <a:gd name="G1" fmla="+- -3912702 0 0"/>
            <a:gd name="G2" fmla="+- 1008380 0 -3912702"/>
            <a:gd name="G3" fmla="+- 10800 0 0"/>
            <a:gd name="G4" fmla="+- 0 0 1008380"/>
            <a:gd name="T0" fmla="*/ 360 256 1"/>
            <a:gd name="T1" fmla="*/ 0 256 1"/>
            <a:gd name="G5" fmla="+- G2 T0 T1"/>
            <a:gd name="G6" fmla="?: G2 G2 G5"/>
            <a:gd name="G7" fmla="+- 0 0 G6"/>
            <a:gd name="G8" fmla="+- 9817 0 0"/>
            <a:gd name="G9" fmla="+- 0 0 -3912702"/>
            <a:gd name="G10" fmla="+- 9817 0 2700"/>
            <a:gd name="G11" fmla="cos G10 1008380"/>
            <a:gd name="G12" fmla="sin G10 1008380"/>
            <a:gd name="G13" fmla="cos 13500 1008380"/>
            <a:gd name="G14" fmla="sin 13500 1008380"/>
            <a:gd name="G15" fmla="+- G11 10800 0"/>
            <a:gd name="G16" fmla="+- G12 10800 0"/>
            <a:gd name="G17" fmla="+- G13 10800 0"/>
            <a:gd name="G18" fmla="+- G14 10800 0"/>
            <a:gd name="G19" fmla="*/ 9817 1 2"/>
            <a:gd name="G20" fmla="+- G19 5400 0"/>
            <a:gd name="G21" fmla="cos G20 1008380"/>
            <a:gd name="G22" fmla="sin G20 1008380"/>
            <a:gd name="G23" fmla="+- G21 10800 0"/>
            <a:gd name="G24" fmla="+- G12 G23 G22"/>
            <a:gd name="G25" fmla="+- G22 G23 G11"/>
            <a:gd name="G26" fmla="cos 10800 1008380"/>
            <a:gd name="G27" fmla="sin 10800 1008380"/>
            <a:gd name="G28" fmla="cos 9817 1008380"/>
            <a:gd name="G29" fmla="sin 9817 1008380"/>
            <a:gd name="G30" fmla="+- G26 10800 0"/>
            <a:gd name="G31" fmla="+- G27 10800 0"/>
            <a:gd name="G32" fmla="+- G28 10800 0"/>
            <a:gd name="G33" fmla="+- G29 10800 0"/>
            <a:gd name="G34" fmla="+- G19 5400 0"/>
            <a:gd name="G35" fmla="cos G34 -3912702"/>
            <a:gd name="G36" fmla="sin G34 -3912702"/>
            <a:gd name="G37" fmla="+/ -3912702 1008380 2"/>
            <a:gd name="T2" fmla="*/ 180 256 1"/>
            <a:gd name="T3" fmla="*/ 0 256 1"/>
            <a:gd name="G38" fmla="+- G37 T2 T3"/>
            <a:gd name="G39" fmla="?: G2 G37 G38"/>
            <a:gd name="G40" fmla="cos 10800 G39"/>
            <a:gd name="G41" fmla="sin 10800 G39"/>
            <a:gd name="G42" fmla="cos 9817 G39"/>
            <a:gd name="G43" fmla="sin 9817 G39"/>
            <a:gd name="G44" fmla="+- G40 10800 0"/>
            <a:gd name="G45" fmla="+- G41 10800 0"/>
            <a:gd name="G46" fmla="+- G42 10800 0"/>
            <a:gd name="G47" fmla="+- G43 10800 0"/>
            <a:gd name="G48" fmla="+- G35 10800 0"/>
            <a:gd name="G49" fmla="+- G36 10800 0"/>
            <a:gd name="T4" fmla="*/ 20802 w 21600"/>
            <a:gd name="T5" fmla="*/ 6726 h 21600"/>
            <a:gd name="T6" fmla="*/ 16000 w 21600"/>
            <a:gd name="T7" fmla="*/ 1898 h 21600"/>
            <a:gd name="T8" fmla="*/ 19891 w 21600"/>
            <a:gd name="T9" fmla="*/ 7097 h 21600"/>
            <a:gd name="T10" fmla="*/ 23816 w 21600"/>
            <a:gd name="T11" fmla="*/ 14381 h 21600"/>
            <a:gd name="T12" fmla="*/ 19892 w 21600"/>
            <a:gd name="T13" fmla="*/ 16613 h 21600"/>
            <a:gd name="T14" fmla="*/ 17661 w 21600"/>
            <a:gd name="T15" fmla="*/ 12688 h 21600"/>
            <a:gd name="T16" fmla="*/ 3163 w 21600"/>
            <a:gd name="T17" fmla="*/ 3163 h 21600"/>
            <a:gd name="T18" fmla="*/ 18437 w 21600"/>
            <a:gd name="T19" fmla="*/ 18437 h 21600"/>
          </a:gdLst>
          <a:ahLst/>
          <a:cxnLst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>
              <a:moveTo>
                <a:pt x="20265" y="13404"/>
              </a:moveTo>
              <a:cubicBezTo>
                <a:pt x="20498" y="12556"/>
                <a:pt x="20617" y="11680"/>
                <a:pt x="20617" y="10800"/>
              </a:cubicBezTo>
              <a:cubicBezTo>
                <a:pt x="20617" y="7310"/>
                <a:pt x="18765" y="4083"/>
                <a:pt x="15752" y="2323"/>
              </a:cubicBezTo>
              <a:lnTo>
                <a:pt x="16248" y="1475"/>
              </a:lnTo>
              <a:cubicBezTo>
                <a:pt x="19562" y="3411"/>
                <a:pt x="21600" y="6961"/>
                <a:pt x="21600" y="10800"/>
              </a:cubicBezTo>
              <a:cubicBezTo>
                <a:pt x="21600" y="11768"/>
                <a:pt x="21469" y="12732"/>
                <a:pt x="21212" y="13665"/>
              </a:cubicBezTo>
              <a:lnTo>
                <a:pt x="23816" y="14381"/>
              </a:lnTo>
              <a:lnTo>
                <a:pt x="19892" y="16613"/>
              </a:lnTo>
              <a:lnTo>
                <a:pt x="17661" y="12688"/>
              </a:lnTo>
              <a:lnTo>
                <a:pt x="20265" y="13404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FF9900" mc:Ignorable="a14" a14:legacySpreadsheetColorIndex="5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1:D42"/>
  <sheetViews>
    <sheetView showGridLines="0" tabSelected="1" zoomScale="90" workbookViewId="0">
      <selection activeCell="A3" sqref="A3"/>
    </sheetView>
  </sheetViews>
  <sheetFormatPr baseColWidth="10" defaultRowHeight="13" x14ac:dyDescent="0.3"/>
  <cols>
    <col min="1" max="1" width="106.1796875" style="111" customWidth="1"/>
    <col min="3" max="3" width="17.54296875" customWidth="1"/>
    <col min="4" max="4" width="16.453125" customWidth="1"/>
  </cols>
  <sheetData>
    <row r="1" spans="1:4" ht="40.5" customHeight="1" thickTop="1" thickBot="1" x14ac:dyDescent="0.55000000000000004">
      <c r="A1" s="117" t="s">
        <v>121</v>
      </c>
      <c r="C1" s="118" t="str">
        <f>Navigation!$A$1</f>
        <v>Auf Anfang!</v>
      </c>
      <c r="D1" s="119"/>
    </row>
    <row r="2" spans="1:4" ht="41.25" customHeight="1" x14ac:dyDescent="0.25">
      <c r="A2" s="120" t="s">
        <v>122</v>
      </c>
      <c r="C2" s="121"/>
    </row>
    <row r="3" spans="1:4" ht="52.5" customHeight="1" x14ac:dyDescent="0.55000000000000004">
      <c r="A3" s="122" t="s">
        <v>131</v>
      </c>
    </row>
    <row r="4" spans="1:4" ht="7.9" customHeight="1" x14ac:dyDescent="0.4">
      <c r="A4" s="123"/>
    </row>
    <row r="5" spans="1:4" ht="17.5" x14ac:dyDescent="0.35">
      <c r="A5" s="134" t="s">
        <v>173</v>
      </c>
    </row>
    <row r="6" spans="1:4" ht="17.5" x14ac:dyDescent="0.35">
      <c r="A6" s="135" t="s">
        <v>132</v>
      </c>
    </row>
    <row r="7" spans="1:4" ht="15.5" x14ac:dyDescent="0.35">
      <c r="A7" s="125"/>
    </row>
    <row r="8" spans="1:4" ht="19.899999999999999" customHeight="1" x14ac:dyDescent="0.35">
      <c r="A8" s="126" t="s">
        <v>154</v>
      </c>
    </row>
    <row r="9" spans="1:4" ht="19.899999999999999" customHeight="1" x14ac:dyDescent="0.35">
      <c r="A9" s="126" t="s">
        <v>155</v>
      </c>
    </row>
    <row r="10" spans="1:4" ht="19.899999999999999" customHeight="1" x14ac:dyDescent="0.35">
      <c r="A10" s="126" t="s">
        <v>153</v>
      </c>
    </row>
    <row r="11" spans="1:4" ht="15.5" x14ac:dyDescent="0.35">
      <c r="A11" s="125"/>
    </row>
    <row r="12" spans="1:4" ht="15.5" x14ac:dyDescent="0.35">
      <c r="A12" s="125"/>
    </row>
    <row r="13" spans="1:4" x14ac:dyDescent="0.3">
      <c r="A13" s="124"/>
    </row>
    <row r="14" spans="1:4" ht="15.5" x14ac:dyDescent="0.35">
      <c r="A14" s="127" t="s">
        <v>156</v>
      </c>
    </row>
    <row r="15" spans="1:4" ht="15.5" x14ac:dyDescent="0.35">
      <c r="A15" s="125" t="s">
        <v>123</v>
      </c>
    </row>
    <row r="16" spans="1:4" ht="15.5" x14ac:dyDescent="0.35">
      <c r="A16" s="125" t="s">
        <v>124</v>
      </c>
    </row>
    <row r="17" spans="1:1" x14ac:dyDescent="0.3">
      <c r="A17" s="124"/>
    </row>
    <row r="18" spans="1:1" x14ac:dyDescent="0.3">
      <c r="A18" s="124"/>
    </row>
    <row r="19" spans="1:1" ht="20.5" customHeight="1" x14ac:dyDescent="0.4">
      <c r="A19" s="128" t="s">
        <v>157</v>
      </c>
    </row>
    <row r="20" spans="1:1" x14ac:dyDescent="0.3">
      <c r="A20" s="129"/>
    </row>
    <row r="21" spans="1:1" ht="18" x14ac:dyDescent="0.4">
      <c r="A21" s="128" t="s">
        <v>125</v>
      </c>
    </row>
    <row r="22" spans="1:1" ht="15.5" x14ac:dyDescent="0.35">
      <c r="A22" s="130" t="s">
        <v>158</v>
      </c>
    </row>
    <row r="23" spans="1:1" ht="15.5" x14ac:dyDescent="0.35">
      <c r="A23" s="130" t="s">
        <v>159</v>
      </c>
    </row>
    <row r="24" spans="1:1" ht="15.5" x14ac:dyDescent="0.35">
      <c r="A24" s="131"/>
    </row>
    <row r="25" spans="1:1" ht="15.5" x14ac:dyDescent="0.35">
      <c r="A25" s="131"/>
    </row>
    <row r="26" spans="1:1" x14ac:dyDescent="0.3">
      <c r="A26" s="124"/>
    </row>
    <row r="27" spans="1:1" ht="15.5" x14ac:dyDescent="0.35">
      <c r="A27" s="125" t="s">
        <v>160</v>
      </c>
    </row>
    <row r="28" spans="1:1" ht="15.5" x14ac:dyDescent="0.35">
      <c r="A28" s="125" t="s">
        <v>161</v>
      </c>
    </row>
    <row r="29" spans="1:1" ht="15.5" x14ac:dyDescent="0.35">
      <c r="A29" s="125" t="s">
        <v>126</v>
      </c>
    </row>
    <row r="30" spans="1:1" ht="20" x14ac:dyDescent="0.4">
      <c r="A30" s="125" t="s">
        <v>171</v>
      </c>
    </row>
    <row r="31" spans="1:1" x14ac:dyDescent="0.3">
      <c r="A31" s="124"/>
    </row>
    <row r="32" spans="1:1" x14ac:dyDescent="0.3">
      <c r="A32" s="124"/>
    </row>
    <row r="33" spans="1:1" ht="15.5" x14ac:dyDescent="0.35">
      <c r="A33" s="125" t="s">
        <v>127</v>
      </c>
    </row>
    <row r="34" spans="1:1" ht="15.5" x14ac:dyDescent="0.35">
      <c r="A34" s="125" t="s">
        <v>128</v>
      </c>
    </row>
    <row r="35" spans="1:1" ht="15" customHeight="1" x14ac:dyDescent="0.3">
      <c r="A35" s="124"/>
    </row>
    <row r="36" spans="1:1" x14ac:dyDescent="0.3">
      <c r="A36" s="132" t="s">
        <v>129</v>
      </c>
    </row>
    <row r="37" spans="1:1" ht="22.5" customHeight="1" x14ac:dyDescent="0.3">
      <c r="A37" s="133" t="s">
        <v>130</v>
      </c>
    </row>
    <row r="38" spans="1:1" ht="3" customHeight="1" x14ac:dyDescent="0.3">
      <c r="A38" s="124"/>
    </row>
    <row r="39" spans="1:1" ht="16.5" customHeight="1" x14ac:dyDescent="0.25">
      <c r="A39" s="160" t="str">
        <f ca="1">+CONCATENATE("copyright 2005 - ",YEAR(A40)," K! Business Solutions GmbH, Erkrath - Germany")</f>
        <v>copyright 2005 - 2014 K! Business Solutions GmbH, Erkrath - Germany</v>
      </c>
    </row>
    <row r="40" spans="1:1" ht="4.9000000000000004" customHeight="1" x14ac:dyDescent="0.25">
      <c r="A40" s="161">
        <f ca="1">+TODAY()</f>
        <v>41946</v>
      </c>
    </row>
    <row r="42" spans="1:1" ht="7.9" customHeight="1" x14ac:dyDescent="0.3"/>
  </sheetData>
  <phoneticPr fontId="3" type="noConversion"/>
  <hyperlinks>
    <hyperlink ref="C1" location="Navigation!A1" display="=Navigation!$A$1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showGridLines="0" workbookViewId="0">
      <selection activeCell="K4" sqref="K4"/>
    </sheetView>
  </sheetViews>
  <sheetFormatPr baseColWidth="10" defaultColWidth="11.453125" defaultRowHeight="13" x14ac:dyDescent="0.3"/>
  <cols>
    <col min="1" max="1" width="6.7265625" style="1" customWidth="1"/>
    <col min="2" max="2" width="4.26953125" style="1" customWidth="1"/>
    <col min="3" max="3" width="9.453125" style="1" customWidth="1"/>
    <col min="4" max="4" width="11.1796875" style="1" customWidth="1"/>
    <col min="5" max="5" width="14" style="1" customWidth="1"/>
    <col min="6" max="6" width="14.1796875" style="1" customWidth="1"/>
    <col min="7" max="7" width="9.54296875" style="1" customWidth="1"/>
    <col min="8" max="8" width="17.26953125" style="1" customWidth="1"/>
    <col min="9" max="9" width="24.26953125" style="1" customWidth="1"/>
    <col min="10" max="10" width="5.26953125" style="1" customWidth="1"/>
    <col min="11" max="16384" width="11.453125" style="1"/>
  </cols>
  <sheetData>
    <row r="1" spans="2:12" ht="18.5" thickBot="1" x14ac:dyDescent="0.45">
      <c r="K1" s="153" t="str">
        <f>Navigation!$A$1</f>
        <v>Auf Anfang!</v>
      </c>
      <c r="L1" s="154"/>
    </row>
    <row r="5" spans="2:12" ht="15.5" x14ac:dyDescent="0.35">
      <c r="B5" s="81" t="s">
        <v>31</v>
      </c>
      <c r="G5" s="165" t="s">
        <v>172</v>
      </c>
      <c r="H5" s="166"/>
      <c r="I5" s="167"/>
    </row>
    <row r="6" spans="2:12" ht="14" x14ac:dyDescent="0.3">
      <c r="B6" s="53" t="s">
        <v>44</v>
      </c>
      <c r="C6" s="54"/>
      <c r="D6" s="54"/>
      <c r="E6" s="54"/>
      <c r="F6" s="54"/>
      <c r="G6" s="54"/>
      <c r="H6" s="54"/>
      <c r="I6" s="55"/>
    </row>
    <row r="7" spans="2:12" ht="14" x14ac:dyDescent="0.3">
      <c r="B7" s="56" t="s">
        <v>25</v>
      </c>
      <c r="C7" s="57"/>
      <c r="D7" s="57"/>
      <c r="E7" s="57"/>
      <c r="F7" s="57"/>
      <c r="G7" s="57"/>
      <c r="H7" s="57"/>
      <c r="I7" s="58"/>
    </row>
    <row r="9" spans="2:12" x14ac:dyDescent="0.3">
      <c r="C9" s="28"/>
      <c r="D9" s="31" t="s">
        <v>34</v>
      </c>
      <c r="E9" s="32"/>
    </row>
    <row r="10" spans="2:12" ht="26" x14ac:dyDescent="0.3">
      <c r="C10" s="15" t="s">
        <v>39</v>
      </c>
      <c r="D10" s="15" t="s">
        <v>8</v>
      </c>
      <c r="E10" s="15" t="s">
        <v>13</v>
      </c>
      <c r="F10" s="15" t="s">
        <v>38</v>
      </c>
      <c r="H10" s="15" t="s">
        <v>26</v>
      </c>
    </row>
    <row r="11" spans="2:12" ht="4.1500000000000004" customHeight="1" x14ac:dyDescent="0.3">
      <c r="C11" s="41"/>
      <c r="D11" s="41"/>
      <c r="E11" s="41"/>
      <c r="F11" s="41"/>
      <c r="H11" s="41"/>
    </row>
    <row r="12" spans="2:12" x14ac:dyDescent="0.3">
      <c r="C12" s="51">
        <v>45</v>
      </c>
      <c r="D12" s="42">
        <f>-DATA!G$32</f>
        <v>-12.363767815137678</v>
      </c>
      <c r="E12" s="42">
        <f t="shared" ref="E12:E17" si="0">IF(C12=0,0,C12+D12)</f>
        <v>32.636232184862322</v>
      </c>
      <c r="F12" s="52">
        <v>12000</v>
      </c>
      <c r="H12" s="8">
        <f t="shared" ref="H12:H17" si="1">E12*F12</f>
        <v>391634.78621834784</v>
      </c>
    </row>
    <row r="13" spans="2:12" x14ac:dyDescent="0.3">
      <c r="C13" s="51">
        <v>55</v>
      </c>
      <c r="D13" s="42">
        <f>-DATA!G$32</f>
        <v>-12.363767815137678</v>
      </c>
      <c r="E13" s="42">
        <f t="shared" si="0"/>
        <v>42.636232184862322</v>
      </c>
      <c r="F13" s="52">
        <v>5800</v>
      </c>
      <c r="H13" s="8">
        <f t="shared" si="1"/>
        <v>247290.14667220146</v>
      </c>
    </row>
    <row r="14" spans="2:12" x14ac:dyDescent="0.3">
      <c r="C14" s="51">
        <v>57</v>
      </c>
      <c r="D14" s="42">
        <f>-DATA!G$32</f>
        <v>-12.363767815137678</v>
      </c>
      <c r="E14" s="42">
        <f t="shared" si="0"/>
        <v>44.636232184862322</v>
      </c>
      <c r="F14" s="52">
        <v>2200</v>
      </c>
      <c r="H14" s="8">
        <f t="shared" si="1"/>
        <v>98199.710806697112</v>
      </c>
    </row>
    <row r="15" spans="2:12" x14ac:dyDescent="0.3">
      <c r="C15" s="51">
        <v>65</v>
      </c>
      <c r="D15" s="42">
        <f>-DATA!G$32</f>
        <v>-12.363767815137678</v>
      </c>
      <c r="E15" s="42">
        <f t="shared" si="0"/>
        <v>52.636232184862322</v>
      </c>
      <c r="F15" s="52">
        <v>4300</v>
      </c>
      <c r="H15" s="8">
        <f t="shared" si="1"/>
        <v>226335.79839490799</v>
      </c>
    </row>
    <row r="16" spans="2:12" x14ac:dyDescent="0.3">
      <c r="C16" s="51">
        <v>75</v>
      </c>
      <c r="D16" s="42">
        <f>-DATA!G$32</f>
        <v>-12.363767815137678</v>
      </c>
      <c r="E16" s="42">
        <f t="shared" si="0"/>
        <v>62.636232184862322</v>
      </c>
      <c r="F16" s="52">
        <v>1800</v>
      </c>
      <c r="H16" s="8">
        <f t="shared" si="1"/>
        <v>112745.21793275217</v>
      </c>
    </row>
    <row r="17" spans="2:9" x14ac:dyDescent="0.3">
      <c r="C17" s="51">
        <v>85</v>
      </c>
      <c r="D17" s="42">
        <f>-DATA!G$32</f>
        <v>-12.363767815137678</v>
      </c>
      <c r="E17" s="42">
        <f t="shared" si="0"/>
        <v>72.636232184862322</v>
      </c>
      <c r="F17" s="52">
        <v>2290</v>
      </c>
      <c r="H17" s="8">
        <f t="shared" si="1"/>
        <v>166336.97170333471</v>
      </c>
    </row>
    <row r="18" spans="2:9" ht="6" customHeight="1" x14ac:dyDescent="0.3"/>
    <row r="19" spans="2:9" x14ac:dyDescent="0.3">
      <c r="C19" s="43">
        <f>IF(F19=0,0,(C12*F12+C13*F13+C14*F14+C15*F15+C16*F16+C17*F17)/F19)</f>
        <v>56.130679816836917</v>
      </c>
      <c r="D19" s="42">
        <f>-DATA!G$32</f>
        <v>-12.363767815137678</v>
      </c>
      <c r="E19" s="43">
        <f>C19+D19</f>
        <v>43.766912001699239</v>
      </c>
      <c r="F19" s="44">
        <f>SUM(F12:F17)</f>
        <v>28390</v>
      </c>
      <c r="H19" s="8">
        <f>SUM(H12:H17)</f>
        <v>1242542.6317282412</v>
      </c>
    </row>
    <row r="23" spans="2:9" ht="15.5" x14ac:dyDescent="0.35">
      <c r="E23" s="30">
        <f>H19</f>
        <v>1242542.6317282412</v>
      </c>
      <c r="I23" s="48" t="s">
        <v>12</v>
      </c>
    </row>
    <row r="24" spans="2:9" ht="23.5" customHeight="1" x14ac:dyDescent="0.3">
      <c r="C24" s="164" t="str">
        <f>IF(C22&gt;0,"variable Kosten sind gedeckt!","")</f>
        <v/>
      </c>
      <c r="D24" s="164"/>
      <c r="G24" s="13"/>
      <c r="I24" s="49" t="s">
        <v>14</v>
      </c>
    </row>
    <row r="25" spans="2:9" ht="15.5" x14ac:dyDescent="0.35">
      <c r="C25" s="14"/>
      <c r="D25" s="14"/>
      <c r="E25" s="23" t="s">
        <v>9</v>
      </c>
      <c r="G25" s="14"/>
      <c r="I25" s="49" t="s">
        <v>24</v>
      </c>
    </row>
    <row r="26" spans="2:9" ht="22.5" customHeight="1" x14ac:dyDescent="0.35">
      <c r="B26" s="18"/>
      <c r="C26" s="162"/>
      <c r="D26" s="163"/>
      <c r="E26" s="30">
        <f>'PC1'!G17</f>
        <v>987352.2</v>
      </c>
      <c r="F26" s="22"/>
      <c r="G26" s="19"/>
      <c r="H26" s="18"/>
      <c r="I26" s="49"/>
    </row>
    <row r="27" spans="2:9" ht="21" customHeight="1" x14ac:dyDescent="0.4">
      <c r="I27" s="50">
        <f>H19-E26</f>
        <v>255190.43172824127</v>
      </c>
    </row>
    <row r="28" spans="2:9" ht="20.25" customHeight="1" x14ac:dyDescent="0.3"/>
  </sheetData>
  <mergeCells count="3">
    <mergeCell ref="C26:D26"/>
    <mergeCell ref="C24:D24"/>
    <mergeCell ref="G5:I5"/>
  </mergeCells>
  <phoneticPr fontId="3" type="noConversion"/>
  <conditionalFormatting sqref="I23:I27">
    <cfRule type="expression" priority="1" stopIfTrue="1">
      <formula>I$27=0</formula>
    </cfRule>
    <cfRule type="expression" dxfId="1" priority="2" stopIfTrue="1">
      <formula>I$27&gt;0</formula>
    </cfRule>
    <cfRule type="expression" dxfId="0" priority="3" stopIfTrue="1">
      <formula>I$27&lt;0</formula>
    </cfRule>
  </conditionalFormatting>
  <hyperlinks>
    <hyperlink ref="G5:I5" location="DATA!A1" display="hier klicken, um zur Dateneingabe zu kommen!"/>
    <hyperlink ref="K1" location="Navigation!A1" display="=Navigation!$A$1"/>
  </hyperlinks>
  <pageMargins left="0.78740157480314965" right="0" top="0.78740157480314965" bottom="0" header="0.51181102362204722" footer="0.51181102362204722"/>
  <pageSetup paperSize="9" scale="12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34"/>
  <sheetViews>
    <sheetView showGridLines="0" workbookViewId="0">
      <selection activeCell="J1" sqref="I1:J1"/>
    </sheetView>
  </sheetViews>
  <sheetFormatPr baseColWidth="10" defaultRowHeight="12.5" x14ac:dyDescent="0.25"/>
  <cols>
    <col min="1" max="1" width="15.81640625" customWidth="1"/>
    <col min="2" max="2" width="3.453125" customWidth="1"/>
    <col min="3" max="3" width="19.1796875" customWidth="1"/>
    <col min="4" max="4" width="17.54296875" customWidth="1"/>
    <col min="5" max="5" width="16.7265625" customWidth="1"/>
    <col min="6" max="6" width="20" customWidth="1"/>
    <col min="7" max="7" width="13.7265625" customWidth="1"/>
    <col min="8" max="8" width="5.26953125" customWidth="1"/>
    <col min="9" max="9" width="15.453125" customWidth="1"/>
    <col min="10" max="10" width="3.1796875" customWidth="1"/>
    <col min="11" max="11" width="2.1796875" customWidth="1"/>
    <col min="12" max="12" width="1.81640625" customWidth="1"/>
  </cols>
  <sheetData>
    <row r="1" spans="1:12" ht="18.5" thickBot="1" x14ac:dyDescent="0.45">
      <c r="A1" s="116" t="s">
        <v>0</v>
      </c>
      <c r="B1" s="20"/>
      <c r="C1" s="20"/>
      <c r="D1" s="20"/>
      <c r="E1" s="20"/>
      <c r="F1" s="20"/>
      <c r="G1" s="20"/>
      <c r="H1" s="20"/>
      <c r="I1" s="153" t="str">
        <f>Navigation!$A$1</f>
        <v>Auf Anfang!</v>
      </c>
      <c r="J1" s="154"/>
      <c r="K1" s="20"/>
      <c r="L1" s="20"/>
    </row>
    <row r="2" spans="1:12" ht="4.1500000000000004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3" x14ac:dyDescent="0.3">
      <c r="A3" s="21" t="s">
        <v>119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13" x14ac:dyDescent="0.3">
      <c r="A4" s="21" t="s">
        <v>120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s="115" customFormat="1" x14ac:dyDescent="0.25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6" spans="1:12" ht="13" x14ac:dyDescent="0.3">
      <c r="A6" s="21" t="s">
        <v>10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13" x14ac:dyDescent="0.3">
      <c r="A7" s="21" t="s">
        <v>11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2.65" customHeight="1" x14ac:dyDescent="0.25"/>
    <row r="9" spans="1:12" x14ac:dyDescent="0.25">
      <c r="A9" t="s">
        <v>45</v>
      </c>
      <c r="D9" s="2">
        <v>28908</v>
      </c>
    </row>
    <row r="10" spans="1:12" ht="6.65" customHeight="1" x14ac:dyDescent="0.25"/>
    <row r="11" spans="1:12" ht="13.5" customHeight="1" x14ac:dyDescent="0.25">
      <c r="A11" t="s">
        <v>46</v>
      </c>
      <c r="D11" s="2">
        <v>1778974</v>
      </c>
    </row>
    <row r="12" spans="1:12" ht="3" customHeight="1" x14ac:dyDescent="0.25"/>
    <row r="13" spans="1:12" ht="13.5" customHeight="1" x14ac:dyDescent="0.25">
      <c r="A13" t="s">
        <v>47</v>
      </c>
      <c r="D13" s="2">
        <v>1344764</v>
      </c>
    </row>
    <row r="14" spans="1:12" ht="13.15" customHeight="1" x14ac:dyDescent="0.25"/>
    <row r="15" spans="1:12" ht="13" x14ac:dyDescent="0.3">
      <c r="A15" s="21" t="s">
        <v>52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1:12" ht="13" x14ac:dyDescent="0.3">
      <c r="A16" s="21" t="s">
        <v>53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2" ht="13" x14ac:dyDescent="0.3">
      <c r="A17" s="21" t="s">
        <v>54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 ht="7.15" customHeight="1" x14ac:dyDescent="0.3">
      <c r="D18" s="1"/>
      <c r="F18" s="1"/>
    </row>
    <row r="19" spans="1:12" ht="13" x14ac:dyDescent="0.3">
      <c r="D19" s="24" t="s">
        <v>2</v>
      </c>
      <c r="E19" s="168" t="s">
        <v>4</v>
      </c>
      <c r="F19" s="169"/>
      <c r="G19" s="170"/>
    </row>
    <row r="20" spans="1:12" x14ac:dyDescent="0.25">
      <c r="D20" s="25" t="s">
        <v>51</v>
      </c>
      <c r="E20" s="112" t="s">
        <v>3</v>
      </c>
      <c r="F20" s="113" t="s">
        <v>118</v>
      </c>
      <c r="G20" s="6" t="s">
        <v>34</v>
      </c>
    </row>
    <row r="21" spans="1:12" x14ac:dyDescent="0.25">
      <c r="A21" s="82" t="s">
        <v>48</v>
      </c>
      <c r="B21" s="83"/>
      <c r="C21" s="84"/>
      <c r="D21" s="26">
        <v>4.8499999999999996</v>
      </c>
      <c r="E21" s="27"/>
      <c r="F21" s="3"/>
      <c r="G21" s="4">
        <f>IF(D21&gt;0,D21,E21*F21/D$9)</f>
        <v>4.8499999999999996</v>
      </c>
    </row>
    <row r="22" spans="1:12" x14ac:dyDescent="0.25">
      <c r="A22" s="82" t="s">
        <v>49</v>
      </c>
      <c r="B22" s="83"/>
      <c r="C22" s="84"/>
      <c r="D22" s="26"/>
      <c r="E22" s="27">
        <v>98500</v>
      </c>
      <c r="F22" s="3">
        <v>0.8</v>
      </c>
      <c r="G22" s="4">
        <f>IF(D22&gt;0,D22,E22*F22/D$9)</f>
        <v>2.7258890272588903</v>
      </c>
    </row>
    <row r="23" spans="1:12" x14ac:dyDescent="0.25">
      <c r="A23" s="82" t="s">
        <v>55</v>
      </c>
      <c r="B23" s="83"/>
      <c r="C23" s="84"/>
      <c r="D23" s="26"/>
      <c r="E23" s="27">
        <v>15000</v>
      </c>
      <c r="F23" s="3">
        <v>1</v>
      </c>
      <c r="G23" s="4">
        <f>IF(D23&gt;0,D23,E23*F23/D$9)</f>
        <v>0.51888750518887505</v>
      </c>
    </row>
    <row r="24" spans="1:12" x14ac:dyDescent="0.25">
      <c r="A24" s="82" t="s">
        <v>5</v>
      </c>
      <c r="B24" s="83"/>
      <c r="C24" s="84"/>
      <c r="D24" s="26"/>
      <c r="E24" s="27">
        <v>135000</v>
      </c>
      <c r="F24" s="3">
        <v>0.7</v>
      </c>
      <c r="G24" s="4">
        <f>IF(D24&gt;0,D24,E24*F24/D$9)</f>
        <v>3.268991282689913</v>
      </c>
    </row>
    <row r="25" spans="1:12" x14ac:dyDescent="0.25">
      <c r="A25" s="82"/>
      <c r="B25" s="83"/>
      <c r="C25" s="84"/>
      <c r="D25" s="26"/>
      <c r="E25" s="27"/>
      <c r="F25" s="3"/>
      <c r="G25" s="4">
        <f t="shared" ref="G25:G31" si="0">IF(D25&gt;0,D25,E25*F25/D$9)</f>
        <v>0</v>
      </c>
    </row>
    <row r="26" spans="1:12" x14ac:dyDescent="0.25">
      <c r="A26" s="82"/>
      <c r="B26" s="83"/>
      <c r="C26" s="84"/>
      <c r="D26" s="26"/>
      <c r="E26" s="27"/>
      <c r="F26" s="3"/>
      <c r="G26" s="4">
        <f t="shared" si="0"/>
        <v>0</v>
      </c>
    </row>
    <row r="27" spans="1:12" x14ac:dyDescent="0.25">
      <c r="A27" s="82"/>
      <c r="B27" s="83"/>
      <c r="C27" s="84"/>
      <c r="D27" s="26"/>
      <c r="E27" s="27"/>
      <c r="F27" s="3"/>
      <c r="G27" s="4">
        <f t="shared" si="0"/>
        <v>0</v>
      </c>
    </row>
    <row r="28" spans="1:12" x14ac:dyDescent="0.25">
      <c r="A28" s="82"/>
      <c r="B28" s="83"/>
      <c r="C28" s="84"/>
      <c r="D28" s="26"/>
      <c r="E28" s="27"/>
      <c r="F28" s="3"/>
      <c r="G28" s="4">
        <f t="shared" si="0"/>
        <v>0</v>
      </c>
    </row>
    <row r="29" spans="1:12" x14ac:dyDescent="0.25">
      <c r="A29" s="82"/>
      <c r="B29" s="83"/>
      <c r="C29" s="84"/>
      <c r="D29" s="26"/>
      <c r="E29" s="27"/>
      <c r="F29" s="3"/>
      <c r="G29" s="4">
        <f t="shared" si="0"/>
        <v>0</v>
      </c>
    </row>
    <row r="30" spans="1:12" x14ac:dyDescent="0.25">
      <c r="A30" s="82"/>
      <c r="B30" s="83"/>
      <c r="C30" s="84"/>
      <c r="D30" s="26"/>
      <c r="E30" s="27"/>
      <c r="F30" s="3"/>
      <c r="G30" s="4">
        <f t="shared" si="0"/>
        <v>0</v>
      </c>
    </row>
    <row r="31" spans="1:12" x14ac:dyDescent="0.25">
      <c r="A31" t="s">
        <v>50</v>
      </c>
      <c r="D31" s="26">
        <v>1</v>
      </c>
      <c r="E31" s="27"/>
      <c r="F31" s="3"/>
      <c r="G31" s="4">
        <f t="shared" si="0"/>
        <v>1</v>
      </c>
    </row>
    <row r="32" spans="1:12" ht="13" x14ac:dyDescent="0.3">
      <c r="F32" t="s">
        <v>1</v>
      </c>
      <c r="G32" s="5">
        <f>SUM(G21:G31)</f>
        <v>12.363767815137678</v>
      </c>
    </row>
    <row r="33" spans="1:12" ht="4.9000000000000004" customHeight="1" x14ac:dyDescent="0.25"/>
    <row r="34" spans="1:12" ht="13" x14ac:dyDescent="0.3">
      <c r="A34" s="21" t="s">
        <v>32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</sheetData>
  <mergeCells count="1">
    <mergeCell ref="E19:G19"/>
  </mergeCells>
  <phoneticPr fontId="3" type="noConversion"/>
  <hyperlinks>
    <hyperlink ref="I1" location="Navigation!A1" display="=Navigation!$A$1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E255"/>
  <sheetViews>
    <sheetView showGridLines="0" zoomScale="85" workbookViewId="0">
      <selection activeCell="B15" sqref="B15"/>
    </sheetView>
  </sheetViews>
  <sheetFormatPr baseColWidth="10" defaultColWidth="11.54296875" defaultRowHeight="13" x14ac:dyDescent="0.3"/>
  <cols>
    <col min="1" max="1" width="29.81640625" style="1" customWidth="1"/>
    <col min="2" max="2" width="15.26953125" style="111" customWidth="1"/>
    <col min="3" max="3" width="3" style="111" customWidth="1"/>
    <col min="4" max="4" width="80.26953125" style="1" customWidth="1"/>
    <col min="5" max="5" width="22" style="141" customWidth="1"/>
    <col min="6" max="16384" width="11.54296875" style="1"/>
  </cols>
  <sheetData>
    <row r="1" spans="1:5" ht="30" thickBot="1" x14ac:dyDescent="0.6">
      <c r="A1" s="136" t="s">
        <v>170</v>
      </c>
      <c r="B1" s="137"/>
      <c r="C1" s="138" t="s">
        <v>133</v>
      </c>
      <c r="D1" s="139"/>
      <c r="E1" s="140" t="s">
        <v>131</v>
      </c>
    </row>
    <row r="2" spans="1:5" ht="13.5" thickBot="1" x14ac:dyDescent="0.35"/>
    <row r="3" spans="1:5" ht="31.5" customHeight="1" thickBot="1" x14ac:dyDescent="0.35">
      <c r="A3" s="142" t="s">
        <v>134</v>
      </c>
      <c r="B3" s="143" t="s">
        <v>135</v>
      </c>
      <c r="C3" s="143"/>
      <c r="D3" s="142" t="s">
        <v>136</v>
      </c>
      <c r="E3" s="144" t="s">
        <v>137</v>
      </c>
    </row>
    <row r="4" spans="1:5" ht="36.75" customHeight="1" thickBot="1" x14ac:dyDescent="0.35">
      <c r="A4" s="145" t="s">
        <v>138</v>
      </c>
      <c r="B4" s="146" t="s">
        <v>139</v>
      </c>
      <c r="C4" s="147"/>
      <c r="D4" s="148" t="s">
        <v>140</v>
      </c>
      <c r="E4" s="149" t="s">
        <v>141</v>
      </c>
    </row>
    <row r="5" spans="1:5" ht="36.75" customHeight="1" thickBot="1" x14ac:dyDescent="0.35">
      <c r="A5" s="145" t="s">
        <v>142</v>
      </c>
      <c r="B5" s="146" t="s">
        <v>143</v>
      </c>
      <c r="C5" s="150"/>
      <c r="D5" s="148" t="str">
        <f>DATA!A1</f>
        <v>DATENEINGABE</v>
      </c>
      <c r="E5" s="149" t="s">
        <v>141</v>
      </c>
    </row>
    <row r="6" spans="1:5" ht="36.75" customHeight="1" thickBot="1" x14ac:dyDescent="0.35">
      <c r="A6" s="145" t="s">
        <v>145</v>
      </c>
      <c r="B6" s="146" t="s">
        <v>143</v>
      </c>
      <c r="C6" s="151"/>
      <c r="D6" s="152" t="s">
        <v>162</v>
      </c>
      <c r="E6" s="149" t="s">
        <v>141</v>
      </c>
    </row>
    <row r="7" spans="1:5" ht="36.75" customHeight="1" thickBot="1" x14ac:dyDescent="0.35">
      <c r="A7" s="145" t="s">
        <v>146</v>
      </c>
      <c r="B7" s="146" t="s">
        <v>143</v>
      </c>
      <c r="C7" s="151"/>
      <c r="D7" s="152" t="s">
        <v>163</v>
      </c>
      <c r="E7" s="149" t="s">
        <v>141</v>
      </c>
    </row>
    <row r="8" spans="1:5" ht="36.75" customHeight="1" thickBot="1" x14ac:dyDescent="0.35">
      <c r="A8" s="145" t="s">
        <v>147</v>
      </c>
      <c r="B8" s="146" t="s">
        <v>144</v>
      </c>
      <c r="C8" s="151"/>
      <c r="D8" s="152" t="s">
        <v>164</v>
      </c>
      <c r="E8" s="149" t="s">
        <v>141</v>
      </c>
    </row>
    <row r="9" spans="1:5" ht="36.75" customHeight="1" thickBot="1" x14ac:dyDescent="0.35">
      <c r="A9" s="145" t="s">
        <v>148</v>
      </c>
      <c r="B9" s="146" t="s">
        <v>144</v>
      </c>
      <c r="C9" s="151"/>
      <c r="D9" s="152" t="s">
        <v>165</v>
      </c>
      <c r="E9" s="149" t="s">
        <v>141</v>
      </c>
    </row>
    <row r="10" spans="1:5" ht="36.75" customHeight="1" thickBot="1" x14ac:dyDescent="0.35">
      <c r="A10" s="145" t="s">
        <v>149</v>
      </c>
      <c r="B10" s="146" t="s">
        <v>144</v>
      </c>
      <c r="C10" s="151"/>
      <c r="D10" s="152" t="s">
        <v>166</v>
      </c>
      <c r="E10" s="149" t="s">
        <v>141</v>
      </c>
    </row>
    <row r="11" spans="1:5" ht="36.75" customHeight="1" thickBot="1" x14ac:dyDescent="0.35">
      <c r="A11" s="145" t="s">
        <v>150</v>
      </c>
      <c r="B11" s="146" t="s">
        <v>144</v>
      </c>
      <c r="C11" s="151"/>
      <c r="D11" s="152" t="s">
        <v>167</v>
      </c>
      <c r="E11" s="149" t="s">
        <v>141</v>
      </c>
    </row>
    <row r="12" spans="1:5" ht="36.75" customHeight="1" thickBot="1" x14ac:dyDescent="0.35">
      <c r="A12" s="145" t="s">
        <v>151</v>
      </c>
      <c r="B12" s="146" t="s">
        <v>144</v>
      </c>
      <c r="C12" s="151"/>
      <c r="D12" s="152" t="s">
        <v>168</v>
      </c>
      <c r="E12" s="149" t="s">
        <v>141</v>
      </c>
    </row>
    <row r="13" spans="1:5" ht="36.75" customHeight="1" thickBot="1" x14ac:dyDescent="0.35">
      <c r="A13" s="145" t="s">
        <v>152</v>
      </c>
      <c r="B13" s="146" t="s">
        <v>144</v>
      </c>
      <c r="C13" s="151"/>
      <c r="D13" s="152" t="s">
        <v>169</v>
      </c>
      <c r="E13" s="149" t="s">
        <v>141</v>
      </c>
    </row>
    <row r="14" spans="1:5" ht="25.15" customHeight="1" x14ac:dyDescent="0.3"/>
    <row r="15" spans="1:5" ht="25.15" customHeight="1" x14ac:dyDescent="0.3"/>
    <row r="16" spans="1:5" ht="25.15" customHeight="1" x14ac:dyDescent="0.3"/>
    <row r="17" ht="25.15" customHeight="1" x14ac:dyDescent="0.3"/>
    <row r="18" ht="25.15" customHeight="1" x14ac:dyDescent="0.3"/>
    <row r="19" ht="25.15" customHeight="1" x14ac:dyDescent="0.3"/>
    <row r="20" ht="25.15" customHeight="1" x14ac:dyDescent="0.3"/>
    <row r="21" ht="25.15" customHeight="1" x14ac:dyDescent="0.3"/>
    <row r="22" ht="25.15" customHeight="1" x14ac:dyDescent="0.3"/>
    <row r="23" ht="25.15" customHeight="1" x14ac:dyDescent="0.3"/>
    <row r="24" ht="25.15" customHeight="1" x14ac:dyDescent="0.3"/>
    <row r="25" ht="25.15" customHeight="1" x14ac:dyDescent="0.3"/>
    <row r="26" ht="25.15" customHeight="1" x14ac:dyDescent="0.3"/>
    <row r="27" ht="25.15" customHeight="1" x14ac:dyDescent="0.3"/>
    <row r="28" ht="25.15" customHeight="1" x14ac:dyDescent="0.3"/>
    <row r="29" ht="25.15" customHeight="1" x14ac:dyDescent="0.3"/>
    <row r="30" ht="25.15" customHeight="1" x14ac:dyDescent="0.3"/>
    <row r="31" ht="25.15" customHeight="1" x14ac:dyDescent="0.3"/>
    <row r="32" ht="25.15" customHeight="1" x14ac:dyDescent="0.3"/>
    <row r="33" ht="25.15" customHeight="1" x14ac:dyDescent="0.3"/>
    <row r="34" ht="25.15" customHeight="1" x14ac:dyDescent="0.3"/>
    <row r="35" ht="25.15" customHeight="1" x14ac:dyDescent="0.3"/>
    <row r="36" ht="25.15" customHeight="1" x14ac:dyDescent="0.3"/>
    <row r="37" ht="25.15" customHeight="1" x14ac:dyDescent="0.3"/>
    <row r="38" ht="25.15" customHeight="1" x14ac:dyDescent="0.3"/>
    <row r="39" ht="25.15" customHeight="1" x14ac:dyDescent="0.3"/>
    <row r="40" ht="25.15" customHeight="1" x14ac:dyDescent="0.3"/>
    <row r="41" ht="25.15" customHeight="1" x14ac:dyDescent="0.3"/>
    <row r="42" ht="25.15" customHeight="1" x14ac:dyDescent="0.3"/>
    <row r="43" ht="25.15" customHeight="1" x14ac:dyDescent="0.3"/>
    <row r="44" ht="25.15" customHeight="1" x14ac:dyDescent="0.3"/>
    <row r="45" ht="25.15" customHeight="1" x14ac:dyDescent="0.3"/>
    <row r="46" ht="25.15" customHeight="1" x14ac:dyDescent="0.3"/>
    <row r="47" ht="25.15" customHeight="1" x14ac:dyDescent="0.3"/>
    <row r="48" ht="25.15" customHeight="1" x14ac:dyDescent="0.3"/>
    <row r="49" ht="25.15" customHeight="1" x14ac:dyDescent="0.3"/>
    <row r="50" ht="25.15" customHeight="1" x14ac:dyDescent="0.3"/>
    <row r="51" ht="25.15" customHeight="1" x14ac:dyDescent="0.3"/>
    <row r="52" ht="25.15" customHeight="1" x14ac:dyDescent="0.3"/>
    <row r="53" ht="25.15" customHeight="1" x14ac:dyDescent="0.3"/>
    <row r="54" ht="25.15" customHeight="1" x14ac:dyDescent="0.3"/>
    <row r="55" ht="25.15" customHeight="1" x14ac:dyDescent="0.3"/>
    <row r="56" ht="25.15" customHeight="1" x14ac:dyDescent="0.3"/>
    <row r="57" ht="25.15" customHeight="1" x14ac:dyDescent="0.3"/>
    <row r="58" ht="25.15" customHeight="1" x14ac:dyDescent="0.3"/>
    <row r="59" ht="25.15" customHeight="1" x14ac:dyDescent="0.3"/>
    <row r="60" ht="25.15" customHeight="1" x14ac:dyDescent="0.3"/>
    <row r="61" ht="25.15" customHeight="1" x14ac:dyDescent="0.3"/>
    <row r="62" ht="25.15" customHeight="1" x14ac:dyDescent="0.3"/>
    <row r="63" ht="25.15" customHeight="1" x14ac:dyDescent="0.3"/>
    <row r="64" ht="25.15" customHeight="1" x14ac:dyDescent="0.3"/>
    <row r="65" ht="25.15" customHeight="1" x14ac:dyDescent="0.3"/>
    <row r="66" ht="25.15" customHeight="1" x14ac:dyDescent="0.3"/>
    <row r="67" ht="25.15" customHeight="1" x14ac:dyDescent="0.3"/>
    <row r="68" ht="25.15" customHeight="1" x14ac:dyDescent="0.3"/>
    <row r="69" ht="25.15" customHeight="1" x14ac:dyDescent="0.3"/>
    <row r="70" ht="25.15" customHeight="1" x14ac:dyDescent="0.3"/>
    <row r="71" ht="25.15" customHeight="1" x14ac:dyDescent="0.3"/>
    <row r="72" ht="25.15" customHeight="1" x14ac:dyDescent="0.3"/>
    <row r="73" ht="25.15" customHeight="1" x14ac:dyDescent="0.3"/>
    <row r="74" ht="25.15" customHeight="1" x14ac:dyDescent="0.3"/>
    <row r="75" ht="25.15" customHeight="1" x14ac:dyDescent="0.3"/>
    <row r="76" ht="25.15" customHeight="1" x14ac:dyDescent="0.3"/>
    <row r="77" ht="25.15" customHeight="1" x14ac:dyDescent="0.3"/>
    <row r="78" ht="25.15" customHeight="1" x14ac:dyDescent="0.3"/>
    <row r="79" ht="25.15" customHeight="1" x14ac:dyDescent="0.3"/>
    <row r="80" ht="25.15" customHeight="1" x14ac:dyDescent="0.3"/>
    <row r="81" ht="25.15" customHeight="1" x14ac:dyDescent="0.3"/>
    <row r="82" ht="25.15" customHeight="1" x14ac:dyDescent="0.3"/>
    <row r="83" ht="25.15" customHeight="1" x14ac:dyDescent="0.3"/>
    <row r="84" ht="25.15" customHeight="1" x14ac:dyDescent="0.3"/>
    <row r="85" ht="25.15" customHeight="1" x14ac:dyDescent="0.3"/>
    <row r="86" ht="25.15" customHeight="1" x14ac:dyDescent="0.3"/>
    <row r="87" ht="25.15" customHeight="1" x14ac:dyDescent="0.3"/>
    <row r="88" ht="25.15" customHeight="1" x14ac:dyDescent="0.3"/>
    <row r="89" ht="25.15" customHeight="1" x14ac:dyDescent="0.3"/>
    <row r="90" ht="25.15" customHeight="1" x14ac:dyDescent="0.3"/>
    <row r="91" ht="25.15" customHeight="1" x14ac:dyDescent="0.3"/>
    <row r="92" ht="25.15" customHeight="1" x14ac:dyDescent="0.3"/>
    <row r="93" ht="25.15" customHeight="1" x14ac:dyDescent="0.3"/>
    <row r="94" ht="25.15" customHeight="1" x14ac:dyDescent="0.3"/>
    <row r="95" ht="25.15" customHeight="1" x14ac:dyDescent="0.3"/>
    <row r="96" ht="25.15" customHeight="1" x14ac:dyDescent="0.3"/>
    <row r="97" ht="25.15" customHeight="1" x14ac:dyDescent="0.3"/>
    <row r="98" ht="25.15" customHeight="1" x14ac:dyDescent="0.3"/>
    <row r="99" ht="25.15" customHeight="1" x14ac:dyDescent="0.3"/>
    <row r="100" ht="25.15" customHeight="1" x14ac:dyDescent="0.3"/>
    <row r="101" ht="25.15" customHeight="1" x14ac:dyDescent="0.3"/>
    <row r="102" ht="25.15" customHeight="1" x14ac:dyDescent="0.3"/>
    <row r="103" ht="25.15" customHeight="1" x14ac:dyDescent="0.3"/>
    <row r="104" ht="25.15" customHeight="1" x14ac:dyDescent="0.3"/>
    <row r="105" ht="25.15" customHeight="1" x14ac:dyDescent="0.3"/>
    <row r="106" ht="25.15" customHeight="1" x14ac:dyDescent="0.3"/>
    <row r="107" ht="25.15" customHeight="1" x14ac:dyDescent="0.3"/>
    <row r="108" ht="25.15" customHeight="1" x14ac:dyDescent="0.3"/>
    <row r="109" ht="25.15" customHeight="1" x14ac:dyDescent="0.3"/>
    <row r="110" ht="25.15" customHeight="1" x14ac:dyDescent="0.3"/>
    <row r="111" ht="25.15" customHeight="1" x14ac:dyDescent="0.3"/>
    <row r="112" ht="25.15" customHeight="1" x14ac:dyDescent="0.3"/>
    <row r="113" ht="25.15" customHeight="1" x14ac:dyDescent="0.3"/>
    <row r="114" ht="25.15" customHeight="1" x14ac:dyDescent="0.3"/>
    <row r="115" ht="25.15" customHeight="1" x14ac:dyDescent="0.3"/>
    <row r="116" ht="25.15" customHeight="1" x14ac:dyDescent="0.3"/>
    <row r="117" ht="25.15" customHeight="1" x14ac:dyDescent="0.3"/>
    <row r="118" ht="25.15" customHeight="1" x14ac:dyDescent="0.3"/>
    <row r="119" ht="25.15" customHeight="1" x14ac:dyDescent="0.3"/>
    <row r="120" ht="25.15" customHeight="1" x14ac:dyDescent="0.3"/>
    <row r="121" ht="25.15" customHeight="1" x14ac:dyDescent="0.3"/>
    <row r="122" ht="25.15" customHeight="1" x14ac:dyDescent="0.3"/>
    <row r="123" ht="25.15" customHeight="1" x14ac:dyDescent="0.3"/>
    <row r="124" ht="25.15" customHeight="1" x14ac:dyDescent="0.3"/>
    <row r="125" ht="25.15" customHeight="1" x14ac:dyDescent="0.3"/>
    <row r="126" ht="25.15" customHeight="1" x14ac:dyDescent="0.3"/>
    <row r="127" ht="25.15" customHeight="1" x14ac:dyDescent="0.3"/>
    <row r="128" ht="25.15" customHeight="1" x14ac:dyDescent="0.3"/>
    <row r="129" ht="25.15" customHeight="1" x14ac:dyDescent="0.3"/>
    <row r="130" ht="25.15" customHeight="1" x14ac:dyDescent="0.3"/>
    <row r="131" ht="25.15" customHeight="1" x14ac:dyDescent="0.3"/>
    <row r="132" ht="25.15" customHeight="1" x14ac:dyDescent="0.3"/>
    <row r="133" ht="25.15" customHeight="1" x14ac:dyDescent="0.3"/>
    <row r="134" ht="25.15" customHeight="1" x14ac:dyDescent="0.3"/>
    <row r="135" ht="25.15" customHeight="1" x14ac:dyDescent="0.3"/>
    <row r="136" ht="25.15" customHeight="1" x14ac:dyDescent="0.3"/>
    <row r="137" ht="25.15" customHeight="1" x14ac:dyDescent="0.3"/>
    <row r="138" ht="25.15" customHeight="1" x14ac:dyDescent="0.3"/>
    <row r="139" ht="25.15" customHeight="1" x14ac:dyDescent="0.3"/>
    <row r="140" ht="25.15" customHeight="1" x14ac:dyDescent="0.3"/>
    <row r="141" ht="25.15" customHeight="1" x14ac:dyDescent="0.3"/>
    <row r="142" ht="25.15" customHeight="1" x14ac:dyDescent="0.3"/>
    <row r="143" ht="25.15" customHeight="1" x14ac:dyDescent="0.3"/>
    <row r="144" ht="25.15" customHeight="1" x14ac:dyDescent="0.3"/>
    <row r="145" ht="25.15" customHeight="1" x14ac:dyDescent="0.3"/>
    <row r="146" ht="25.15" customHeight="1" x14ac:dyDescent="0.3"/>
    <row r="147" ht="25.15" customHeight="1" x14ac:dyDescent="0.3"/>
    <row r="148" ht="25.15" customHeight="1" x14ac:dyDescent="0.3"/>
    <row r="149" ht="25.15" customHeight="1" x14ac:dyDescent="0.3"/>
    <row r="150" ht="25.15" customHeight="1" x14ac:dyDescent="0.3"/>
    <row r="151" ht="25.15" customHeight="1" x14ac:dyDescent="0.3"/>
    <row r="152" ht="25.15" customHeight="1" x14ac:dyDescent="0.3"/>
    <row r="153" ht="25.15" customHeight="1" x14ac:dyDescent="0.3"/>
    <row r="154" ht="25.15" customHeight="1" x14ac:dyDescent="0.3"/>
    <row r="155" ht="25.15" customHeight="1" x14ac:dyDescent="0.3"/>
    <row r="156" ht="25.15" customHeight="1" x14ac:dyDescent="0.3"/>
    <row r="157" ht="25.15" customHeight="1" x14ac:dyDescent="0.3"/>
    <row r="158" ht="25.15" customHeight="1" x14ac:dyDescent="0.3"/>
    <row r="159" ht="25.15" customHeight="1" x14ac:dyDescent="0.3"/>
    <row r="160" ht="25.15" customHeight="1" x14ac:dyDescent="0.3"/>
    <row r="161" ht="25.15" customHeight="1" x14ac:dyDescent="0.3"/>
    <row r="162" ht="25.15" customHeight="1" x14ac:dyDescent="0.3"/>
    <row r="163" ht="25.15" customHeight="1" x14ac:dyDescent="0.3"/>
    <row r="164" ht="25.15" customHeight="1" x14ac:dyDescent="0.3"/>
    <row r="165" ht="25.15" customHeight="1" x14ac:dyDescent="0.3"/>
    <row r="166" ht="25.15" customHeight="1" x14ac:dyDescent="0.3"/>
    <row r="167" ht="25.15" customHeight="1" x14ac:dyDescent="0.3"/>
    <row r="168" ht="25.15" customHeight="1" x14ac:dyDescent="0.3"/>
    <row r="169" ht="25.15" customHeight="1" x14ac:dyDescent="0.3"/>
    <row r="170" ht="25.15" customHeight="1" x14ac:dyDescent="0.3"/>
    <row r="171" ht="25.15" customHeight="1" x14ac:dyDescent="0.3"/>
    <row r="172" ht="25.15" customHeight="1" x14ac:dyDescent="0.3"/>
    <row r="173" ht="25.15" customHeight="1" x14ac:dyDescent="0.3"/>
    <row r="174" ht="25.15" customHeight="1" x14ac:dyDescent="0.3"/>
    <row r="175" ht="25.15" customHeight="1" x14ac:dyDescent="0.3"/>
    <row r="176" ht="25.15" customHeight="1" x14ac:dyDescent="0.3"/>
    <row r="177" ht="25.15" customHeight="1" x14ac:dyDescent="0.3"/>
    <row r="178" ht="25.15" customHeight="1" x14ac:dyDescent="0.3"/>
    <row r="179" ht="25.15" customHeight="1" x14ac:dyDescent="0.3"/>
    <row r="180" ht="25.15" customHeight="1" x14ac:dyDescent="0.3"/>
    <row r="181" ht="25.15" customHeight="1" x14ac:dyDescent="0.3"/>
    <row r="182" ht="25.15" customHeight="1" x14ac:dyDescent="0.3"/>
    <row r="183" ht="25.15" customHeight="1" x14ac:dyDescent="0.3"/>
    <row r="184" ht="25.15" customHeight="1" x14ac:dyDescent="0.3"/>
    <row r="185" ht="25.15" customHeight="1" x14ac:dyDescent="0.3"/>
    <row r="186" ht="25.15" customHeight="1" x14ac:dyDescent="0.3"/>
    <row r="187" ht="25.15" customHeight="1" x14ac:dyDescent="0.3"/>
    <row r="188" ht="25.15" customHeight="1" x14ac:dyDescent="0.3"/>
    <row r="189" ht="25.15" customHeight="1" x14ac:dyDescent="0.3"/>
    <row r="190" ht="25.15" customHeight="1" x14ac:dyDescent="0.3"/>
    <row r="191" ht="25.15" customHeight="1" x14ac:dyDescent="0.3"/>
    <row r="192" ht="25.15" customHeight="1" x14ac:dyDescent="0.3"/>
    <row r="193" ht="25.15" customHeight="1" x14ac:dyDescent="0.3"/>
    <row r="194" ht="25.15" customHeight="1" x14ac:dyDescent="0.3"/>
    <row r="195" ht="25.15" customHeight="1" x14ac:dyDescent="0.3"/>
    <row r="196" ht="25.15" customHeight="1" x14ac:dyDescent="0.3"/>
    <row r="197" ht="25.15" customHeight="1" x14ac:dyDescent="0.3"/>
    <row r="198" ht="25.15" customHeight="1" x14ac:dyDescent="0.3"/>
    <row r="199" ht="25.15" customHeight="1" x14ac:dyDescent="0.3"/>
    <row r="200" ht="25.15" customHeight="1" x14ac:dyDescent="0.3"/>
    <row r="201" ht="25.15" customHeight="1" x14ac:dyDescent="0.3"/>
    <row r="202" ht="25.15" customHeight="1" x14ac:dyDescent="0.3"/>
    <row r="203" ht="25.15" customHeight="1" x14ac:dyDescent="0.3"/>
    <row r="204" ht="25.15" customHeight="1" x14ac:dyDescent="0.3"/>
    <row r="205" ht="25.15" customHeight="1" x14ac:dyDescent="0.3"/>
    <row r="206" ht="25.15" customHeight="1" x14ac:dyDescent="0.3"/>
    <row r="207" ht="25.15" customHeight="1" x14ac:dyDescent="0.3"/>
    <row r="208" ht="25.15" customHeight="1" x14ac:dyDescent="0.3"/>
    <row r="209" ht="25.15" customHeight="1" x14ac:dyDescent="0.3"/>
    <row r="210" ht="25.15" customHeight="1" x14ac:dyDescent="0.3"/>
    <row r="211" ht="25.15" customHeight="1" x14ac:dyDescent="0.3"/>
    <row r="212" ht="25.15" customHeight="1" x14ac:dyDescent="0.3"/>
    <row r="213" ht="25.15" customHeight="1" x14ac:dyDescent="0.3"/>
    <row r="214" ht="25.15" customHeight="1" x14ac:dyDescent="0.3"/>
    <row r="215" ht="25.15" customHeight="1" x14ac:dyDescent="0.3"/>
    <row r="216" ht="25.15" customHeight="1" x14ac:dyDescent="0.3"/>
    <row r="217" ht="25.15" customHeight="1" x14ac:dyDescent="0.3"/>
    <row r="218" ht="25.15" customHeight="1" x14ac:dyDescent="0.3"/>
    <row r="219" ht="25.15" customHeight="1" x14ac:dyDescent="0.3"/>
    <row r="220" ht="25.15" customHeight="1" x14ac:dyDescent="0.3"/>
    <row r="221" ht="25.15" customHeight="1" x14ac:dyDescent="0.3"/>
    <row r="222" ht="25.15" customHeight="1" x14ac:dyDescent="0.3"/>
    <row r="223" ht="25.15" customHeight="1" x14ac:dyDescent="0.3"/>
    <row r="224" ht="25.15" customHeight="1" x14ac:dyDescent="0.3"/>
    <row r="225" ht="25.15" customHeight="1" x14ac:dyDescent="0.3"/>
    <row r="226" ht="25.15" customHeight="1" x14ac:dyDescent="0.3"/>
    <row r="227" ht="25.15" customHeight="1" x14ac:dyDescent="0.3"/>
    <row r="228" ht="25.15" customHeight="1" x14ac:dyDescent="0.3"/>
    <row r="229" ht="25.15" customHeight="1" x14ac:dyDescent="0.3"/>
    <row r="230" ht="25.15" customHeight="1" x14ac:dyDescent="0.3"/>
    <row r="231" ht="25.15" customHeight="1" x14ac:dyDescent="0.3"/>
    <row r="232" ht="25.15" customHeight="1" x14ac:dyDescent="0.3"/>
    <row r="233" ht="25.15" customHeight="1" x14ac:dyDescent="0.3"/>
    <row r="234" ht="25.15" customHeight="1" x14ac:dyDescent="0.3"/>
    <row r="235" ht="25.15" customHeight="1" x14ac:dyDescent="0.3"/>
    <row r="236" ht="25.15" customHeight="1" x14ac:dyDescent="0.3"/>
    <row r="237" ht="25.15" customHeight="1" x14ac:dyDescent="0.3"/>
    <row r="238" ht="25.15" customHeight="1" x14ac:dyDescent="0.3"/>
    <row r="239" ht="25.15" customHeight="1" x14ac:dyDescent="0.3"/>
    <row r="240" ht="25.15" customHeight="1" x14ac:dyDescent="0.3"/>
    <row r="241" ht="25.15" customHeight="1" x14ac:dyDescent="0.3"/>
    <row r="242" ht="25.15" customHeight="1" x14ac:dyDescent="0.3"/>
    <row r="243" ht="25.15" customHeight="1" x14ac:dyDescent="0.3"/>
    <row r="244" ht="25.15" customHeight="1" x14ac:dyDescent="0.3"/>
    <row r="245" ht="25.15" customHeight="1" x14ac:dyDescent="0.3"/>
    <row r="246" ht="25.15" customHeight="1" x14ac:dyDescent="0.3"/>
    <row r="247" ht="25.15" customHeight="1" x14ac:dyDescent="0.3"/>
    <row r="248" ht="25.15" customHeight="1" x14ac:dyDescent="0.3"/>
    <row r="249" ht="25.15" customHeight="1" x14ac:dyDescent="0.3"/>
    <row r="250" ht="25.15" customHeight="1" x14ac:dyDescent="0.3"/>
    <row r="251" ht="25.15" customHeight="1" x14ac:dyDescent="0.3"/>
    <row r="252" ht="25.15" customHeight="1" x14ac:dyDescent="0.3"/>
    <row r="253" ht="25.15" customHeight="1" x14ac:dyDescent="0.3"/>
    <row r="254" ht="25.15" customHeight="1" x14ac:dyDescent="0.3"/>
    <row r="255" ht="25.15" customHeight="1" x14ac:dyDescent="0.3"/>
  </sheetData>
  <phoneticPr fontId="3" type="noConversion"/>
  <hyperlinks>
    <hyperlink ref="E5" location="DATA!A1" display="&amp;"/>
    <hyperlink ref="E4" location="WELCOME!A1" display="&amp;"/>
    <hyperlink ref="E6" location="'F1'!A1" display="&amp;"/>
    <hyperlink ref="E7" location="'F2'!A1" display="&amp;"/>
    <hyperlink ref="E8" location="'F3'!A1" display="&amp;"/>
    <hyperlink ref="E9" location="'F4'!A1" display="&amp;"/>
    <hyperlink ref="E10" location="PC1!A1" display="&amp;"/>
    <hyperlink ref="E11" location="PC2!A1" display="&amp;"/>
    <hyperlink ref="E12" location="PC3!A1" display="&amp;"/>
    <hyperlink ref="E13" location="PC4!A1" display="&amp;"/>
  </hyperlinks>
  <printOptions horizontalCentered="1"/>
  <pageMargins left="0.78740157480314965" right="0.78740157480314965" top="0.39370078740157483" bottom="0" header="0.51181102362204722" footer="0.51181102362204722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workbookViewId="0">
      <selection activeCell="C27" sqref="C27"/>
    </sheetView>
  </sheetViews>
  <sheetFormatPr baseColWidth="10" defaultRowHeight="12.5" x14ac:dyDescent="0.25"/>
  <cols>
    <col min="1" max="1" width="24" customWidth="1"/>
    <col min="2" max="2" width="18.26953125" customWidth="1"/>
    <col min="3" max="3" width="15.1796875" customWidth="1"/>
    <col min="7" max="7" width="2.7265625" customWidth="1"/>
    <col min="10" max="10" width="2" customWidth="1"/>
    <col min="11" max="11" width="12.54296875" customWidth="1"/>
    <col min="12" max="12" width="5" customWidth="1"/>
  </cols>
  <sheetData>
    <row r="1" spans="1:12" ht="18.5" thickBot="1" x14ac:dyDescent="0.45">
      <c r="K1" s="153" t="str">
        <f>Navigation!$A$1</f>
        <v>Auf Anfang!</v>
      </c>
      <c r="L1" s="154"/>
    </row>
    <row r="7" spans="1:12" ht="15.5" x14ac:dyDescent="0.35">
      <c r="A7" s="86" t="s">
        <v>98</v>
      </c>
    </row>
    <row r="8" spans="1:12" ht="15.5" x14ac:dyDescent="0.35">
      <c r="A8" s="90"/>
    </row>
    <row r="9" spans="1:12" ht="15.5" x14ac:dyDescent="0.35">
      <c r="A9" s="91" t="s">
        <v>57</v>
      </c>
    </row>
    <row r="10" spans="1:12" ht="15.5" x14ac:dyDescent="0.35">
      <c r="A10" s="92" t="s">
        <v>58</v>
      </c>
    </row>
    <row r="11" spans="1:12" ht="15.5" x14ac:dyDescent="0.35">
      <c r="A11" s="93"/>
    </row>
    <row r="12" spans="1:12" ht="15.5" x14ac:dyDescent="0.35">
      <c r="A12" s="93" t="s">
        <v>70</v>
      </c>
    </row>
    <row r="13" spans="1:12" ht="15.5" x14ac:dyDescent="0.35">
      <c r="A13" s="93" t="s">
        <v>69</v>
      </c>
    </row>
    <row r="14" spans="1:12" ht="12.65" customHeight="1" x14ac:dyDescent="0.35">
      <c r="A14" s="93"/>
    </row>
    <row r="15" spans="1:12" ht="15.5" x14ac:dyDescent="0.35">
      <c r="A15" s="93" t="s">
        <v>59</v>
      </c>
    </row>
    <row r="16" spans="1:12" ht="15.5" x14ac:dyDescent="0.35">
      <c r="A16" s="93" t="s">
        <v>60</v>
      </c>
    </row>
    <row r="17" spans="1:8" ht="15.5" x14ac:dyDescent="0.35">
      <c r="A17" s="93" t="s">
        <v>61</v>
      </c>
    </row>
    <row r="18" spans="1:8" ht="15.5" x14ac:dyDescent="0.35">
      <c r="A18" s="93" t="s">
        <v>62</v>
      </c>
    </row>
    <row r="19" spans="1:8" ht="5.5" customHeight="1" x14ac:dyDescent="0.35">
      <c r="A19" s="90"/>
    </row>
    <row r="20" spans="1:8" ht="15.5" x14ac:dyDescent="0.35">
      <c r="A20" s="90"/>
    </row>
    <row r="21" spans="1:8" ht="15.5" x14ac:dyDescent="0.35">
      <c r="A21" s="93" t="s">
        <v>71</v>
      </c>
    </row>
    <row r="22" spans="1:8" ht="15.5" x14ac:dyDescent="0.35">
      <c r="A22" s="90"/>
    </row>
    <row r="23" spans="1:8" ht="15.5" x14ac:dyDescent="0.35">
      <c r="A23" s="155" t="s">
        <v>99</v>
      </c>
      <c r="B23" s="155" t="s">
        <v>101</v>
      </c>
      <c r="C23" s="156"/>
      <c r="D23" s="156"/>
      <c r="E23" s="156"/>
      <c r="F23" s="156"/>
      <c r="G23" s="157"/>
      <c r="H23" s="157"/>
    </row>
    <row r="24" spans="1:8" ht="15.5" x14ac:dyDescent="0.35">
      <c r="A24" s="158"/>
      <c r="B24" s="155" t="s">
        <v>100</v>
      </c>
      <c r="C24" s="156"/>
      <c r="D24" s="156"/>
      <c r="E24" s="156"/>
      <c r="F24" s="156"/>
      <c r="G24" s="157"/>
      <c r="H24" s="157"/>
    </row>
    <row r="25" spans="1:8" ht="15.5" x14ac:dyDescent="0.35">
      <c r="A25" s="90"/>
    </row>
    <row r="26" spans="1:8" ht="16" thickBot="1" x14ac:dyDescent="0.4">
      <c r="A26" s="90"/>
    </row>
    <row r="27" spans="1:8" ht="16" thickBot="1" x14ac:dyDescent="0.4">
      <c r="A27" s="90" t="s">
        <v>102</v>
      </c>
      <c r="C27" s="47" t="s">
        <v>23</v>
      </c>
      <c r="D27" s="37"/>
    </row>
  </sheetData>
  <phoneticPr fontId="3" type="noConversion"/>
  <hyperlinks>
    <hyperlink ref="C27" location="'F2'!A1" display="hier klicken!"/>
    <hyperlink ref="K1" location="Navigation!A1" display="=Navigation!$A$1"/>
  </hyperlinks>
  <pageMargins left="0.78740157480314965" right="0.19685039370078741" top="0.98425196850393704" bottom="0.98425196850393704" header="0.51181102362204722" footer="0.51181102362204722"/>
  <pageSetup paperSize="9" scale="11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workbookViewId="0">
      <selection activeCell="B32" sqref="B32"/>
    </sheetView>
  </sheetViews>
  <sheetFormatPr baseColWidth="10" defaultRowHeight="12.5" x14ac:dyDescent="0.25"/>
  <cols>
    <col min="1" max="1" width="16.1796875" customWidth="1"/>
    <col min="2" max="2" width="14.7265625" customWidth="1"/>
    <col min="3" max="3" width="15.7265625" customWidth="1"/>
    <col min="9" max="9" width="7" customWidth="1"/>
    <col min="10" max="10" width="3.26953125" customWidth="1"/>
  </cols>
  <sheetData>
    <row r="1" spans="1:12" ht="18.5" thickBot="1" x14ac:dyDescent="0.45">
      <c r="K1" s="153" t="str">
        <f>Navigation!$A$1</f>
        <v>Auf Anfang!</v>
      </c>
      <c r="L1" s="154"/>
    </row>
    <row r="3" spans="1:12" ht="31.15" customHeight="1" x14ac:dyDescent="0.25"/>
    <row r="4" spans="1:12" s="85" customFormat="1" ht="15.5" x14ac:dyDescent="0.35">
      <c r="A4" s="85" t="s">
        <v>102</v>
      </c>
      <c r="B4" s="110" t="s">
        <v>72</v>
      </c>
    </row>
    <row r="5" spans="1:12" ht="4.1500000000000004" customHeight="1" x14ac:dyDescent="0.25"/>
    <row r="6" spans="1:12" x14ac:dyDescent="0.25">
      <c r="B6" t="s">
        <v>73</v>
      </c>
      <c r="C6" s="88">
        <v>498100</v>
      </c>
    </row>
    <row r="7" spans="1:12" x14ac:dyDescent="0.25">
      <c r="B7" t="s">
        <v>33</v>
      </c>
      <c r="C7" s="88">
        <v>538000</v>
      </c>
    </row>
    <row r="8" spans="1:12" x14ac:dyDescent="0.25">
      <c r="B8" t="s">
        <v>74</v>
      </c>
      <c r="C8" s="88">
        <f>C6-C7</f>
        <v>-39900</v>
      </c>
    </row>
    <row r="10" spans="1:12" ht="13" x14ac:dyDescent="0.3">
      <c r="A10" s="1" t="s">
        <v>81</v>
      </c>
    </row>
    <row r="11" spans="1:12" ht="6.65" customHeight="1" x14ac:dyDescent="0.25"/>
    <row r="12" spans="1:12" ht="13" x14ac:dyDescent="0.3">
      <c r="A12" s="1" t="s">
        <v>80</v>
      </c>
    </row>
    <row r="13" spans="1:12" ht="9" customHeight="1" x14ac:dyDescent="0.25"/>
    <row r="14" spans="1:12" x14ac:dyDescent="0.25">
      <c r="A14" s="95" t="s">
        <v>75</v>
      </c>
      <c r="B14" s="96">
        <v>98700</v>
      </c>
      <c r="C14" s="97"/>
    </row>
    <row r="15" spans="1:12" x14ac:dyDescent="0.25">
      <c r="A15" s="95" t="s">
        <v>76</v>
      </c>
      <c r="B15" s="96">
        <v>195000</v>
      </c>
      <c r="C15" s="96"/>
    </row>
    <row r="16" spans="1:12" x14ac:dyDescent="0.25">
      <c r="A16" s="95" t="s">
        <v>77</v>
      </c>
      <c r="B16" s="96">
        <v>38000</v>
      </c>
      <c r="C16" s="96">
        <f>SUM(B14:B16)</f>
        <v>331700</v>
      </c>
      <c r="D16" s="95" t="s">
        <v>6</v>
      </c>
    </row>
    <row r="17" spans="1:4" x14ac:dyDescent="0.25">
      <c r="A17" s="98" t="s">
        <v>78</v>
      </c>
      <c r="B17" s="99">
        <v>188000</v>
      </c>
      <c r="C17" s="100"/>
    </row>
    <row r="18" spans="1:4" x14ac:dyDescent="0.25">
      <c r="A18" s="98" t="s">
        <v>79</v>
      </c>
      <c r="B18" s="99">
        <v>18300</v>
      </c>
      <c r="C18" s="99">
        <f>SUM(B17:B18)</f>
        <v>206300</v>
      </c>
      <c r="D18" s="98" t="s">
        <v>7</v>
      </c>
    </row>
    <row r="19" spans="1:4" ht="5.5" customHeight="1" x14ac:dyDescent="0.25">
      <c r="A19" s="98"/>
      <c r="B19" s="99"/>
      <c r="C19" s="99"/>
    </row>
    <row r="20" spans="1:4" s="89" customFormat="1" x14ac:dyDescent="0.25">
      <c r="A20" s="100" t="s">
        <v>33</v>
      </c>
      <c r="B20" s="101">
        <f>SUM(B14:B18)</f>
        <v>538000</v>
      </c>
      <c r="C20" s="101">
        <f>SUM(C14:C18)</f>
        <v>538000</v>
      </c>
    </row>
    <row r="22" spans="1:4" ht="13" x14ac:dyDescent="0.3">
      <c r="A22" s="1" t="s">
        <v>82</v>
      </c>
    </row>
    <row r="23" spans="1:4" ht="11.5" customHeight="1" x14ac:dyDescent="0.25"/>
    <row r="24" spans="1:4" x14ac:dyDescent="0.25">
      <c r="A24" t="s">
        <v>83</v>
      </c>
      <c r="B24" s="88">
        <f>C6</f>
        <v>498100</v>
      </c>
    </row>
    <row r="25" spans="1:4" x14ac:dyDescent="0.25">
      <c r="A25" t="s">
        <v>6</v>
      </c>
      <c r="B25" s="96">
        <f>C16</f>
        <v>331700</v>
      </c>
    </row>
    <row r="26" spans="1:4" x14ac:dyDescent="0.25">
      <c r="A26" t="s">
        <v>84</v>
      </c>
      <c r="B26" s="88">
        <f>B24-B25</f>
        <v>166400</v>
      </c>
    </row>
    <row r="27" spans="1:4" x14ac:dyDescent="0.25">
      <c r="A27" t="s">
        <v>85</v>
      </c>
      <c r="B27" s="102">
        <f>B26/B24</f>
        <v>0.33406946396305964</v>
      </c>
    </row>
    <row r="28" spans="1:4" ht="13.15" customHeight="1" x14ac:dyDescent="0.25"/>
    <row r="29" spans="1:4" ht="13" x14ac:dyDescent="0.3">
      <c r="A29" s="106" t="s">
        <v>86</v>
      </c>
    </row>
    <row r="30" spans="1:4" ht="13" x14ac:dyDescent="0.3">
      <c r="A30" s="106" t="s">
        <v>97</v>
      </c>
    </row>
    <row r="31" spans="1:4" ht="7.15" customHeight="1" thickBot="1" x14ac:dyDescent="0.3"/>
    <row r="32" spans="1:4" ht="16" thickBot="1" x14ac:dyDescent="0.4">
      <c r="A32" s="1" t="s">
        <v>22</v>
      </c>
      <c r="B32" s="47" t="s">
        <v>23</v>
      </c>
      <c r="C32" s="37"/>
    </row>
  </sheetData>
  <phoneticPr fontId="3" type="noConversion"/>
  <hyperlinks>
    <hyperlink ref="B32" location="'F3'!A1" display="hier klicken!"/>
    <hyperlink ref="K1" location="Navigation!A1" display="=Navigation!$A$1"/>
  </hyperlinks>
  <pageMargins left="0.78740157480314965" right="0.78740157480314965" top="0.98425196850393704" bottom="0.98425196850393704" header="0.51181102362204722" footer="0.51181102362204722"/>
  <pageSetup paperSize="9" scale="11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workbookViewId="0">
      <selection activeCell="B33" sqref="B33"/>
    </sheetView>
  </sheetViews>
  <sheetFormatPr baseColWidth="10" defaultRowHeight="12.5" x14ac:dyDescent="0.25"/>
  <cols>
    <col min="1" max="1" width="24" customWidth="1"/>
    <col min="2" max="2" width="21.81640625" customWidth="1"/>
    <col min="3" max="3" width="18.26953125" customWidth="1"/>
    <col min="8" max="8" width="4.453125" customWidth="1"/>
    <col min="9" max="9" width="3.1796875" customWidth="1"/>
  </cols>
  <sheetData>
    <row r="1" spans="1:11" ht="18.5" thickBot="1" x14ac:dyDescent="0.45">
      <c r="J1" s="153" t="str">
        <f>Navigation!$A$1</f>
        <v>Auf Anfang!</v>
      </c>
      <c r="K1" s="154"/>
    </row>
    <row r="7" spans="1:11" ht="13" x14ac:dyDescent="0.3">
      <c r="A7" s="1" t="s">
        <v>87</v>
      </c>
      <c r="B7" s="1"/>
    </row>
    <row r="8" spans="1:11" ht="5.5" customHeight="1" x14ac:dyDescent="0.3">
      <c r="B8" s="1"/>
    </row>
    <row r="9" spans="1:11" x14ac:dyDescent="0.25">
      <c r="A9" t="s">
        <v>88</v>
      </c>
    </row>
    <row r="10" spans="1:11" x14ac:dyDescent="0.25">
      <c r="A10" t="s">
        <v>89</v>
      </c>
      <c r="C10" s="88"/>
    </row>
    <row r="11" spans="1:11" x14ac:dyDescent="0.25">
      <c r="A11" t="s">
        <v>90</v>
      </c>
      <c r="C11" s="88"/>
    </row>
    <row r="12" spans="1:11" x14ac:dyDescent="0.25">
      <c r="C12" s="88"/>
    </row>
    <row r="13" spans="1:11" ht="13" x14ac:dyDescent="0.3">
      <c r="A13" s="1" t="s">
        <v>91</v>
      </c>
    </row>
    <row r="14" spans="1:11" ht="13" x14ac:dyDescent="0.3">
      <c r="A14" s="1" t="s">
        <v>92</v>
      </c>
    </row>
    <row r="16" spans="1:11" s="40" customFormat="1" ht="13" x14ac:dyDescent="0.3">
      <c r="A16" s="106" t="s">
        <v>93</v>
      </c>
      <c r="B16" s="103"/>
      <c r="C16" s="104"/>
    </row>
    <row r="17" spans="1:3" s="40" customFormat="1" ht="13" x14ac:dyDescent="0.3">
      <c r="A17" s="106" t="s">
        <v>95</v>
      </c>
      <c r="B17" s="103"/>
      <c r="C17" s="104"/>
    </row>
    <row r="18" spans="1:3" s="40" customFormat="1" ht="6.65" customHeight="1" x14ac:dyDescent="0.3">
      <c r="A18" s="106" t="s">
        <v>94</v>
      </c>
      <c r="C18" s="105"/>
    </row>
    <row r="19" spans="1:3" s="40" customFormat="1" ht="13" x14ac:dyDescent="0.3">
      <c r="A19" s="106" t="s">
        <v>96</v>
      </c>
      <c r="C19" s="105"/>
    </row>
    <row r="23" spans="1:3" ht="13" x14ac:dyDescent="0.3">
      <c r="A23" s="87" t="s">
        <v>63</v>
      </c>
    </row>
    <row r="24" spans="1:3" ht="13" x14ac:dyDescent="0.3">
      <c r="A24" s="87" t="s">
        <v>64</v>
      </c>
    </row>
    <row r="25" spans="1:3" ht="4.9000000000000004" customHeight="1" x14ac:dyDescent="0.25"/>
    <row r="26" spans="1:3" ht="13" x14ac:dyDescent="0.3">
      <c r="A26" s="7" t="s">
        <v>65</v>
      </c>
    </row>
    <row r="27" spans="1:3" ht="13" x14ac:dyDescent="0.3">
      <c r="A27" s="7" t="s">
        <v>66</v>
      </c>
    </row>
    <row r="28" spans="1:3" ht="6" customHeight="1" x14ac:dyDescent="0.25"/>
    <row r="29" spans="1:3" ht="13" x14ac:dyDescent="0.3">
      <c r="A29" s="7" t="s">
        <v>68</v>
      </c>
    </row>
    <row r="30" spans="1:3" ht="13" x14ac:dyDescent="0.3">
      <c r="A30" s="7" t="s">
        <v>67</v>
      </c>
    </row>
    <row r="32" spans="1:3" ht="13" thickBot="1" x14ac:dyDescent="0.3"/>
    <row r="33" spans="1:3" ht="16" thickBot="1" x14ac:dyDescent="0.4">
      <c r="A33" s="87" t="s">
        <v>116</v>
      </c>
      <c r="B33" s="47" t="s">
        <v>23</v>
      </c>
      <c r="C33" s="37"/>
    </row>
  </sheetData>
  <phoneticPr fontId="3" type="noConversion"/>
  <hyperlinks>
    <hyperlink ref="B33" location="'F4'!A1" display="hier klicken!"/>
    <hyperlink ref="J1" location="Navigation!A1" display="=Navigation!$A$1"/>
  </hyperlinks>
  <pageMargins left="0.78740157480314965" right="0.39370078740157483" top="0.98425196850393704" bottom="0.98425196850393704" header="0.51181102362204722" footer="0.51181102362204722"/>
  <pageSetup paperSize="9" scale="1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workbookViewId="0">
      <selection activeCell="B29" sqref="B29"/>
    </sheetView>
  </sheetViews>
  <sheetFormatPr baseColWidth="10" defaultRowHeight="12.5" x14ac:dyDescent="0.25"/>
  <cols>
    <col min="1" max="1" width="16.1796875" customWidth="1"/>
    <col min="2" max="2" width="30.7265625" customWidth="1"/>
    <col min="3" max="3" width="11.7265625" customWidth="1"/>
    <col min="6" max="6" width="6.7265625" customWidth="1"/>
    <col min="8" max="8" width="2.81640625" customWidth="1"/>
  </cols>
  <sheetData>
    <row r="1" spans="1:10" ht="18.5" thickBot="1" x14ac:dyDescent="0.45">
      <c r="I1" s="153" t="str">
        <f>Navigation!$A$1</f>
        <v>Auf Anfang!</v>
      </c>
      <c r="J1" s="154"/>
    </row>
    <row r="3" spans="1:10" ht="31.15" customHeight="1" x14ac:dyDescent="0.25"/>
    <row r="4" spans="1:10" s="85" customFormat="1" ht="15.5" x14ac:dyDescent="0.35">
      <c r="A4" s="85" t="s">
        <v>103</v>
      </c>
      <c r="B4" s="110" t="s">
        <v>107</v>
      </c>
    </row>
    <row r="5" spans="1:10" ht="12" customHeight="1" x14ac:dyDescent="0.25"/>
    <row r="6" spans="1:10" ht="13" x14ac:dyDescent="0.3">
      <c r="B6" s="1" t="s">
        <v>104</v>
      </c>
    </row>
    <row r="7" spans="1:10" ht="4.1500000000000004" customHeight="1" x14ac:dyDescent="0.25"/>
    <row r="8" spans="1:10" x14ac:dyDescent="0.25">
      <c r="B8" s="95" t="s">
        <v>55</v>
      </c>
      <c r="C8" s="96">
        <v>120700</v>
      </c>
    </row>
    <row r="9" spans="1:10" x14ac:dyDescent="0.25">
      <c r="B9" s="95" t="s">
        <v>105</v>
      </c>
      <c r="C9" s="96">
        <v>238300</v>
      </c>
    </row>
    <row r="10" spans="1:10" x14ac:dyDescent="0.25">
      <c r="B10" s="95" t="s">
        <v>77</v>
      </c>
      <c r="C10" s="96">
        <v>74200</v>
      </c>
    </row>
    <row r="11" spans="1:10" x14ac:dyDescent="0.25">
      <c r="B11" s="98" t="s">
        <v>106</v>
      </c>
      <c r="C11" s="99">
        <v>176400</v>
      </c>
    </row>
    <row r="12" spans="1:10" ht="4.9000000000000004" customHeight="1" x14ac:dyDescent="0.25">
      <c r="C12" s="88"/>
    </row>
    <row r="13" spans="1:10" ht="13" x14ac:dyDescent="0.3">
      <c r="A13" s="1"/>
      <c r="B13" t="s">
        <v>33</v>
      </c>
      <c r="C13" s="88">
        <f>SUM(C8:C12)</f>
        <v>609600</v>
      </c>
    </row>
    <row r="15" spans="1:10" ht="13" x14ac:dyDescent="0.3">
      <c r="A15" s="1"/>
      <c r="B15" t="s">
        <v>111</v>
      </c>
      <c r="C15" s="88">
        <v>1175</v>
      </c>
    </row>
    <row r="17" spans="1:4" x14ac:dyDescent="0.25">
      <c r="A17" s="95"/>
      <c r="B17" s="95" t="s">
        <v>108</v>
      </c>
      <c r="C17" s="107">
        <f>SUM(C8:C10)/C15</f>
        <v>368.68085106382978</v>
      </c>
    </row>
    <row r="18" spans="1:4" x14ac:dyDescent="0.25">
      <c r="A18" s="95"/>
      <c r="B18" s="98" t="s">
        <v>109</v>
      </c>
      <c r="C18" s="108">
        <f>C11/C15</f>
        <v>150.12765957446808</v>
      </c>
    </row>
    <row r="19" spans="1:4" x14ac:dyDescent="0.25">
      <c r="A19" s="95"/>
      <c r="B19" t="s">
        <v>110</v>
      </c>
      <c r="C19" s="109">
        <f>SUM(C17:C18)</f>
        <v>518.80851063829789</v>
      </c>
      <c r="D19" s="95"/>
    </row>
    <row r="20" spans="1:4" x14ac:dyDescent="0.25">
      <c r="A20" s="98"/>
      <c r="B20" s="99"/>
      <c r="C20" s="94"/>
    </row>
    <row r="22" spans="1:4" ht="13" x14ac:dyDescent="0.3">
      <c r="A22" s="106" t="s">
        <v>112</v>
      </c>
    </row>
    <row r="23" spans="1:4" ht="13" x14ac:dyDescent="0.3">
      <c r="A23" s="106" t="s">
        <v>113</v>
      </c>
    </row>
    <row r="24" spans="1:4" ht="13" x14ac:dyDescent="0.3">
      <c r="A24" s="106"/>
    </row>
    <row r="25" spans="1:4" ht="13" x14ac:dyDescent="0.3">
      <c r="A25" s="106" t="s">
        <v>114</v>
      </c>
    </row>
    <row r="26" spans="1:4" ht="13" x14ac:dyDescent="0.3">
      <c r="A26" s="106" t="s">
        <v>115</v>
      </c>
    </row>
    <row r="27" spans="1:4" ht="21" customHeight="1" x14ac:dyDescent="0.25"/>
    <row r="28" spans="1:4" ht="13.5" thickBot="1" x14ac:dyDescent="0.35">
      <c r="A28" s="1" t="s">
        <v>117</v>
      </c>
      <c r="C28" s="37"/>
    </row>
    <row r="29" spans="1:4" ht="16" thickBot="1" x14ac:dyDescent="0.4">
      <c r="B29" s="47" t="s">
        <v>23</v>
      </c>
      <c r="C29" s="37"/>
    </row>
  </sheetData>
  <phoneticPr fontId="3" type="noConversion"/>
  <hyperlinks>
    <hyperlink ref="B29" location="PC1!A1" display="hier klicken!"/>
    <hyperlink ref="I1" location="Navigation!A1" display="=Navigation!$A$1"/>
  </hyperlinks>
  <pageMargins left="0.78740157499999996" right="0.78740157499999996" top="0.984251969" bottom="0.984251969" header="0.4921259845" footer="0.4921259845"/>
  <pageSetup paperSize="9" scale="12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showGridLines="0" workbookViewId="0">
      <selection activeCell="F15" sqref="F15"/>
    </sheetView>
  </sheetViews>
  <sheetFormatPr baseColWidth="10" defaultColWidth="11.453125" defaultRowHeight="13" x14ac:dyDescent="0.3"/>
  <cols>
    <col min="1" max="1" width="2" style="1" customWidth="1"/>
    <col min="2" max="2" width="3.54296875" style="1" customWidth="1"/>
    <col min="3" max="3" width="17.26953125" style="1" customWidth="1"/>
    <col min="4" max="4" width="9.54296875" style="1" customWidth="1"/>
    <col min="5" max="5" width="14.7265625" style="1" customWidth="1"/>
    <col min="6" max="6" width="11.26953125" style="1" customWidth="1"/>
    <col min="7" max="7" width="15.7265625" style="1" customWidth="1"/>
    <col min="8" max="8" width="15.54296875" style="1" customWidth="1"/>
    <col min="9" max="9" width="5.81640625" style="1" customWidth="1"/>
    <col min="10" max="10" width="3.81640625" style="1" customWidth="1"/>
    <col min="11" max="11" width="20.1796875" style="1" customWidth="1"/>
    <col min="12" max="12" width="4" style="1" customWidth="1"/>
    <col min="13" max="16384" width="11.453125" style="1"/>
  </cols>
  <sheetData>
    <row r="1" spans="2:12" ht="18.5" thickBot="1" x14ac:dyDescent="0.45">
      <c r="K1" s="153" t="str">
        <f>Navigation!$A$1</f>
        <v>Auf Anfang!</v>
      </c>
      <c r="L1" s="154"/>
    </row>
    <row r="5" spans="2:12" ht="6" customHeight="1" x14ac:dyDescent="0.3"/>
    <row r="7" spans="2:12" x14ac:dyDescent="0.3">
      <c r="E7" s="9" t="s">
        <v>33</v>
      </c>
      <c r="F7" s="29">
        <f>DATA!D13</f>
        <v>1344764</v>
      </c>
    </row>
    <row r="8" spans="2:12" s="7" customFormat="1" x14ac:dyDescent="0.3">
      <c r="B8" s="1"/>
      <c r="E8" s="33" t="s">
        <v>15</v>
      </c>
      <c r="F8" s="35"/>
    </row>
    <row r="9" spans="2:12" x14ac:dyDescent="0.3">
      <c r="E9" s="9" t="s">
        <v>38</v>
      </c>
      <c r="F9" s="10">
        <f>DATA!D9</f>
        <v>28908</v>
      </c>
    </row>
    <row r="10" spans="2:12" s="7" customFormat="1" x14ac:dyDescent="0.3">
      <c r="B10" s="1"/>
      <c r="E10" s="33" t="s">
        <v>16</v>
      </c>
      <c r="F10" s="34"/>
    </row>
    <row r="11" spans="2:12" x14ac:dyDescent="0.3">
      <c r="E11" s="9" t="s">
        <v>56</v>
      </c>
      <c r="F11" s="11">
        <f>F7/F9</f>
        <v>46.518749135187491</v>
      </c>
    </row>
    <row r="12" spans="2:12" x14ac:dyDescent="0.3">
      <c r="E12" s="9"/>
    </row>
    <row r="15" spans="2:12" ht="26.5" customHeight="1" x14ac:dyDescent="0.3">
      <c r="C15" s="159" t="s">
        <v>51</v>
      </c>
      <c r="F15" s="159" t="s">
        <v>20</v>
      </c>
    </row>
    <row r="16" spans="2:12" x14ac:dyDescent="0.3">
      <c r="C16" s="9" t="s">
        <v>6</v>
      </c>
      <c r="D16" s="12">
        <f>DATA!G32</f>
        <v>12.363767815137678</v>
      </c>
      <c r="F16" s="9" t="str">
        <f>C16</f>
        <v>variable Kosten</v>
      </c>
      <c r="G16" s="29">
        <f>D16*F$9</f>
        <v>357411.8</v>
      </c>
    </row>
    <row r="17" spans="2:11" x14ac:dyDescent="0.3">
      <c r="C17" s="17" t="s">
        <v>7</v>
      </c>
      <c r="D17" s="16">
        <f>F11-D16</f>
        <v>34.154981320049814</v>
      </c>
      <c r="F17" s="17" t="str">
        <f>C17</f>
        <v>fixe Kosten</v>
      </c>
      <c r="G17" s="45">
        <f>D17*F$9</f>
        <v>987352.2</v>
      </c>
    </row>
    <row r="18" spans="2:11" x14ac:dyDescent="0.3">
      <c r="B18" s="9"/>
    </row>
    <row r="19" spans="2:11" x14ac:dyDescent="0.3">
      <c r="C19" s="9" t="str">
        <f>E11</f>
        <v>Kosten pro Einheit</v>
      </c>
      <c r="D19" s="12">
        <f>SUM(D16:D18)</f>
        <v>46.518749135187491</v>
      </c>
      <c r="F19" s="9" t="str">
        <f>E7</f>
        <v>Gesamtkosten</v>
      </c>
      <c r="G19" s="10">
        <f>SUM(G16:G18)</f>
        <v>1344764</v>
      </c>
    </row>
    <row r="20" spans="2:11" ht="23.5" customHeight="1" x14ac:dyDescent="0.3">
      <c r="D20" s="13"/>
    </row>
    <row r="21" spans="2:11" x14ac:dyDescent="0.3">
      <c r="D21" s="14"/>
    </row>
    <row r="22" spans="2:11" ht="15.5" x14ac:dyDescent="0.35">
      <c r="B22" s="46" t="s">
        <v>17</v>
      </c>
      <c r="C22" s="18"/>
      <c r="D22" s="36"/>
      <c r="K22" s="1" t="s">
        <v>22</v>
      </c>
    </row>
    <row r="23" spans="2:11" ht="4.9000000000000004" customHeight="1" thickBot="1" x14ac:dyDescent="0.35"/>
    <row r="24" spans="2:11" s="37" customFormat="1" ht="16.149999999999999" customHeight="1" thickBot="1" x14ac:dyDescent="0.4">
      <c r="B24" s="37" t="s">
        <v>18</v>
      </c>
      <c r="K24" s="47" t="s">
        <v>23</v>
      </c>
    </row>
    <row r="25" spans="2:11" s="38" customFormat="1" ht="16.149999999999999" customHeight="1" x14ac:dyDescent="0.3">
      <c r="B25" s="38" t="s">
        <v>19</v>
      </c>
    </row>
    <row r="26" spans="2:11" s="39" customFormat="1" ht="16.149999999999999" customHeight="1" x14ac:dyDescent="0.3">
      <c r="B26" s="39" t="s">
        <v>27</v>
      </c>
    </row>
    <row r="27" spans="2:11" s="40" customFormat="1" ht="16.149999999999999" customHeight="1" x14ac:dyDescent="0.3">
      <c r="B27" s="40" t="s">
        <v>21</v>
      </c>
    </row>
  </sheetData>
  <phoneticPr fontId="3" type="noConversion"/>
  <hyperlinks>
    <hyperlink ref="K24" location="PC2!A1" display="hier klicken!"/>
    <hyperlink ref="K1" location="Navigation!A1" display="=Navigation!$A$1"/>
  </hyperlinks>
  <pageMargins left="0.78740157480314965" right="0.19685039370078741" top="0.78740157480314965" bottom="0" header="0.51181102362204722" footer="0.51181102362204722"/>
  <pageSetup paperSize="9" scale="12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showGridLines="0" workbookViewId="0">
      <selection activeCell="I13" sqref="I13"/>
    </sheetView>
  </sheetViews>
  <sheetFormatPr baseColWidth="10" defaultColWidth="11.453125" defaultRowHeight="13" x14ac:dyDescent="0.3"/>
  <cols>
    <col min="1" max="1" width="6.7265625" style="1" customWidth="1"/>
    <col min="2" max="2" width="4.26953125" style="1" customWidth="1"/>
    <col min="3" max="3" width="9.453125" style="1" customWidth="1"/>
    <col min="4" max="4" width="11.1796875" style="1" customWidth="1"/>
    <col min="5" max="5" width="14" style="1" customWidth="1"/>
    <col min="6" max="6" width="14.1796875" style="1" customWidth="1"/>
    <col min="7" max="7" width="9.54296875" style="1" customWidth="1"/>
    <col min="8" max="8" width="17.26953125" style="1" customWidth="1"/>
    <col min="9" max="9" width="24.26953125" style="1" customWidth="1"/>
    <col min="10" max="10" width="3.453125" style="1" customWidth="1"/>
    <col min="11" max="11" width="13.81640625" style="1" customWidth="1"/>
    <col min="12" max="12" width="5.7265625" style="1" customWidth="1"/>
    <col min="13" max="16384" width="11.453125" style="1"/>
  </cols>
  <sheetData>
    <row r="1" spans="2:12" ht="18.5" thickBot="1" x14ac:dyDescent="0.45">
      <c r="K1" s="153" t="str">
        <f>Navigation!$A$1</f>
        <v>Auf Anfang!</v>
      </c>
      <c r="L1" s="154"/>
    </row>
    <row r="5" spans="2:12" x14ac:dyDescent="0.3">
      <c r="B5" s="62"/>
      <c r="C5" s="62" t="s">
        <v>28</v>
      </c>
      <c r="D5" s="62" t="s">
        <v>35</v>
      </c>
      <c r="E5" s="62"/>
      <c r="F5" s="63">
        <v>8.9499999999999993</v>
      </c>
      <c r="G5" s="62"/>
      <c r="H5" s="62"/>
      <c r="I5" s="62"/>
    </row>
    <row r="6" spans="2:12" x14ac:dyDescent="0.3">
      <c r="B6" s="62"/>
      <c r="C6" s="62"/>
      <c r="D6" s="64"/>
      <c r="E6" s="65" t="s">
        <v>36</v>
      </c>
      <c r="F6" s="66">
        <f>E29/F22</f>
        <v>34.684191310697337</v>
      </c>
      <c r="G6" s="62"/>
      <c r="H6" s="62"/>
      <c r="I6" s="62"/>
    </row>
    <row r="7" spans="2:12" x14ac:dyDescent="0.3">
      <c r="B7" s="62"/>
      <c r="C7" s="62"/>
      <c r="D7" s="62"/>
      <c r="E7" s="67" t="s">
        <v>37</v>
      </c>
      <c r="F7" s="68">
        <f>SUM(F5:F6)</f>
        <v>43.634191310697332</v>
      </c>
      <c r="G7" s="62"/>
      <c r="H7" s="62"/>
      <c r="I7" s="62"/>
    </row>
    <row r="8" spans="2:12" ht="4.1500000000000004" customHeight="1" x14ac:dyDescent="0.3">
      <c r="B8" s="62"/>
      <c r="C8" s="62"/>
      <c r="D8" s="62"/>
      <c r="E8" s="67"/>
      <c r="F8" s="68"/>
      <c r="G8" s="62"/>
      <c r="H8" s="62"/>
      <c r="I8" s="62"/>
    </row>
    <row r="9" spans="2:12" ht="13.5" thickBot="1" x14ac:dyDescent="0.35">
      <c r="B9" s="62" t="s">
        <v>40</v>
      </c>
      <c r="C9" s="62"/>
      <c r="D9" s="62"/>
      <c r="E9" s="67"/>
      <c r="F9" s="68"/>
      <c r="G9" s="62"/>
      <c r="H9" s="62"/>
      <c r="I9" s="62"/>
      <c r="K9" s="1" t="s">
        <v>29</v>
      </c>
    </row>
    <row r="10" spans="2:12" ht="16" thickBot="1" x14ac:dyDescent="0.4">
      <c r="B10" s="62" t="s">
        <v>41</v>
      </c>
      <c r="C10" s="62"/>
      <c r="D10" s="62"/>
      <c r="E10" s="67"/>
      <c r="F10" s="68"/>
      <c r="G10" s="62"/>
      <c r="H10" s="62"/>
      <c r="I10" s="62"/>
      <c r="K10" s="69" t="s">
        <v>23</v>
      </c>
      <c r="L10" s="37"/>
    </row>
    <row r="12" spans="2:12" x14ac:dyDescent="0.3">
      <c r="C12" s="28"/>
      <c r="D12" s="31" t="s">
        <v>34</v>
      </c>
      <c r="E12" s="32"/>
    </row>
    <row r="13" spans="2:12" ht="26" x14ac:dyDescent="0.3">
      <c r="C13" s="15" t="s">
        <v>39</v>
      </c>
      <c r="D13" s="15" t="s">
        <v>8</v>
      </c>
      <c r="E13" s="15" t="s">
        <v>13</v>
      </c>
      <c r="F13" s="15" t="s">
        <v>38</v>
      </c>
      <c r="H13" s="15" t="s">
        <v>26</v>
      </c>
    </row>
    <row r="14" spans="2:12" ht="4.1500000000000004" customHeight="1" x14ac:dyDescent="0.3">
      <c r="C14" s="41"/>
      <c r="D14" s="41"/>
      <c r="E14" s="41"/>
      <c r="F14" s="41"/>
      <c r="H14" s="41"/>
    </row>
    <row r="15" spans="2:12" x14ac:dyDescent="0.3">
      <c r="C15" s="61">
        <v>35</v>
      </c>
      <c r="D15" s="42">
        <f>-F5</f>
        <v>-8.9499999999999993</v>
      </c>
      <c r="E15" s="42">
        <f t="shared" ref="E15:E20" si="0">IF(C15=0,0,C15+D15)</f>
        <v>26.05</v>
      </c>
      <c r="F15" s="60">
        <v>12000</v>
      </c>
      <c r="H15" s="8">
        <f t="shared" ref="H15:H20" si="1">E15*F15</f>
        <v>312600</v>
      </c>
    </row>
    <row r="16" spans="2:12" x14ac:dyDescent="0.3">
      <c r="C16" s="61">
        <v>42</v>
      </c>
      <c r="D16" s="42">
        <f>D15</f>
        <v>-8.9499999999999993</v>
      </c>
      <c r="E16" s="42">
        <f t="shared" si="0"/>
        <v>33.049999999999997</v>
      </c>
      <c r="F16" s="60">
        <v>5800</v>
      </c>
      <c r="H16" s="8">
        <f t="shared" si="1"/>
        <v>191689.99999999997</v>
      </c>
    </row>
    <row r="17" spans="2:9" x14ac:dyDescent="0.3">
      <c r="C17" s="59">
        <v>57</v>
      </c>
      <c r="D17" s="42">
        <f>D16</f>
        <v>-8.9499999999999993</v>
      </c>
      <c r="E17" s="42">
        <f t="shared" si="0"/>
        <v>48.05</v>
      </c>
      <c r="F17" s="60">
        <v>2200</v>
      </c>
      <c r="H17" s="8">
        <f t="shared" si="1"/>
        <v>105710</v>
      </c>
    </row>
    <row r="18" spans="2:9" x14ac:dyDescent="0.3">
      <c r="C18" s="59">
        <v>65</v>
      </c>
      <c r="D18" s="42">
        <f>D17</f>
        <v>-8.9499999999999993</v>
      </c>
      <c r="E18" s="42">
        <f t="shared" si="0"/>
        <v>56.05</v>
      </c>
      <c r="F18" s="60">
        <v>4300</v>
      </c>
      <c r="H18" s="8">
        <f t="shared" si="1"/>
        <v>241015</v>
      </c>
    </row>
    <row r="19" spans="2:9" x14ac:dyDescent="0.3">
      <c r="C19" s="59">
        <v>75</v>
      </c>
      <c r="D19" s="42">
        <f>D18</f>
        <v>-8.9499999999999993</v>
      </c>
      <c r="E19" s="42">
        <f t="shared" si="0"/>
        <v>66.05</v>
      </c>
      <c r="F19" s="60">
        <v>1800</v>
      </c>
      <c r="H19" s="8">
        <f t="shared" si="1"/>
        <v>118890</v>
      </c>
    </row>
    <row r="20" spans="2:9" x14ac:dyDescent="0.3">
      <c r="C20" s="59">
        <v>85</v>
      </c>
      <c r="D20" s="42">
        <f>D19</f>
        <v>-8.9499999999999993</v>
      </c>
      <c r="E20" s="42">
        <f t="shared" si="0"/>
        <v>76.05</v>
      </c>
      <c r="F20" s="60">
        <v>1290</v>
      </c>
      <c r="H20" s="8">
        <f t="shared" si="1"/>
        <v>98104.5</v>
      </c>
    </row>
    <row r="21" spans="2:9" ht="6" customHeight="1" x14ac:dyDescent="0.3"/>
    <row r="22" spans="2:9" x14ac:dyDescent="0.3">
      <c r="C22" s="43">
        <f>IF(F22=0,0,(C15*F15+C16*F16+C17*F17+C18*F18+C19*F19+C20*F20)/F22)</f>
        <v>47.942679810149691</v>
      </c>
      <c r="D22" s="42">
        <f>D20</f>
        <v>-8.9499999999999993</v>
      </c>
      <c r="E22" s="43">
        <f>C22+D22</f>
        <v>38.992679810149696</v>
      </c>
      <c r="F22" s="44">
        <f>SUM(F15:F20)</f>
        <v>27390</v>
      </c>
      <c r="H22" s="8">
        <f>SUM(H15:H20)</f>
        <v>1068009.5</v>
      </c>
    </row>
    <row r="24" spans="2:9" ht="6.65" customHeight="1" x14ac:dyDescent="0.3"/>
    <row r="26" spans="2:9" ht="15.5" x14ac:dyDescent="0.35">
      <c r="E26" s="30">
        <f>H22</f>
        <v>1068009.5</v>
      </c>
      <c r="I26" s="48" t="s">
        <v>12</v>
      </c>
    </row>
    <row r="27" spans="2:9" ht="23.5" customHeight="1" x14ac:dyDescent="0.3">
      <c r="C27" s="164" t="str">
        <f>IF(C25&gt;0,"variable Kosten sind gedeckt!","")</f>
        <v/>
      </c>
      <c r="D27" s="164"/>
      <c r="G27" s="13"/>
      <c r="I27" s="49" t="s">
        <v>14</v>
      </c>
    </row>
    <row r="28" spans="2:9" ht="15.5" x14ac:dyDescent="0.35">
      <c r="C28" s="14"/>
      <c r="D28" s="14"/>
      <c r="E28" s="23" t="s">
        <v>9</v>
      </c>
      <c r="G28" s="14"/>
      <c r="I28" s="49" t="s">
        <v>24</v>
      </c>
    </row>
    <row r="29" spans="2:9" ht="22.5" customHeight="1" x14ac:dyDescent="0.35">
      <c r="B29" s="18"/>
      <c r="C29" s="162"/>
      <c r="D29" s="163"/>
      <c r="E29" s="30">
        <v>950000</v>
      </c>
      <c r="F29" s="22"/>
      <c r="G29" s="19"/>
      <c r="H29" s="18"/>
      <c r="I29" s="49"/>
    </row>
    <row r="30" spans="2:9" ht="21" customHeight="1" x14ac:dyDescent="0.4">
      <c r="I30" s="50">
        <f>H22-E29</f>
        <v>118009.5</v>
      </c>
    </row>
    <row r="31" spans="2:9" ht="20.25" customHeight="1" x14ac:dyDescent="0.3"/>
  </sheetData>
  <mergeCells count="2">
    <mergeCell ref="C29:D29"/>
    <mergeCell ref="C27:D27"/>
  </mergeCells>
  <phoneticPr fontId="3" type="noConversion"/>
  <conditionalFormatting sqref="I26:I30">
    <cfRule type="expression" priority="1" stopIfTrue="1">
      <formula>I$30=0</formula>
    </cfRule>
    <cfRule type="expression" dxfId="5" priority="2" stopIfTrue="1">
      <formula>I$30&gt;0</formula>
    </cfRule>
    <cfRule type="expression" dxfId="4" priority="3" stopIfTrue="1">
      <formula>I$30&lt;0</formula>
    </cfRule>
  </conditionalFormatting>
  <hyperlinks>
    <hyperlink ref="K10" location="PC3!A1" display="hier klicken!"/>
    <hyperlink ref="K1" location="Navigation!A1" display="=Navigation!$A$1"/>
  </hyperlinks>
  <pageMargins left="0.78740157480314965" right="0" top="0.78740157480314965" bottom="0" header="0.51181102362204722" footer="0.51181102362204722"/>
  <pageSetup paperSize="9" scale="12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showGridLines="0" workbookViewId="0">
      <selection activeCell="I22" sqref="I22"/>
    </sheetView>
  </sheetViews>
  <sheetFormatPr baseColWidth="10" defaultColWidth="11.453125" defaultRowHeight="13" x14ac:dyDescent="0.3"/>
  <cols>
    <col min="1" max="1" width="6.7265625" style="1" customWidth="1"/>
    <col min="2" max="2" width="4.26953125" style="1" customWidth="1"/>
    <col min="3" max="3" width="9.453125" style="1" customWidth="1"/>
    <col min="4" max="4" width="11.1796875" style="1" customWidth="1"/>
    <col min="5" max="5" width="14" style="1" customWidth="1"/>
    <col min="6" max="6" width="14.1796875" style="1" customWidth="1"/>
    <col min="7" max="7" width="9.54296875" style="1" customWidth="1"/>
    <col min="8" max="8" width="17.26953125" style="1" customWidth="1"/>
    <col min="9" max="9" width="24.26953125" style="1" customWidth="1"/>
    <col min="10" max="10" width="3.81640625" style="1" customWidth="1"/>
    <col min="11" max="11" width="18.453125" style="1" customWidth="1"/>
    <col min="12" max="16384" width="11.453125" style="1"/>
  </cols>
  <sheetData>
    <row r="1" spans="2:12" ht="18.5" thickBot="1" x14ac:dyDescent="0.45">
      <c r="K1" s="153" t="str">
        <f>Navigation!$A$1</f>
        <v>Auf Anfang!</v>
      </c>
      <c r="L1" s="154"/>
    </row>
    <row r="5" spans="2:12" x14ac:dyDescent="0.3">
      <c r="B5" s="73"/>
      <c r="C5" s="73" t="s">
        <v>28</v>
      </c>
      <c r="D5" s="73" t="s">
        <v>35</v>
      </c>
      <c r="E5" s="73"/>
      <c r="F5" s="74">
        <v>8.9499999999999993</v>
      </c>
      <c r="G5" s="73"/>
      <c r="H5" s="73"/>
      <c r="I5" s="73"/>
    </row>
    <row r="6" spans="2:12" x14ac:dyDescent="0.3">
      <c r="B6" s="73"/>
      <c r="C6" s="73"/>
      <c r="D6" s="75"/>
      <c r="E6" s="76" t="s">
        <v>36</v>
      </c>
      <c r="F6" s="77">
        <f>E29/F22</f>
        <v>99.061522419186659</v>
      </c>
      <c r="G6" s="73"/>
      <c r="H6" s="73"/>
      <c r="I6" s="73"/>
    </row>
    <row r="7" spans="2:12" x14ac:dyDescent="0.3">
      <c r="B7" s="73"/>
      <c r="C7" s="73"/>
      <c r="D7" s="73"/>
      <c r="E7" s="78" t="s">
        <v>37</v>
      </c>
      <c r="F7" s="79">
        <f>SUM(F5:F6)</f>
        <v>108.01152241918666</v>
      </c>
      <c r="G7" s="73"/>
      <c r="H7" s="73"/>
      <c r="I7" s="73"/>
    </row>
    <row r="8" spans="2:12" ht="4.1500000000000004" customHeight="1" x14ac:dyDescent="0.3">
      <c r="B8" s="73"/>
      <c r="C8" s="73"/>
      <c r="D8" s="73"/>
      <c r="E8" s="78"/>
      <c r="F8" s="79"/>
      <c r="G8" s="73"/>
      <c r="H8" s="73"/>
      <c r="I8" s="73"/>
    </row>
    <row r="9" spans="2:12" x14ac:dyDescent="0.3">
      <c r="B9" s="73" t="s">
        <v>42</v>
      </c>
      <c r="C9" s="73"/>
      <c r="D9" s="73"/>
      <c r="E9" s="78"/>
      <c r="F9" s="79"/>
      <c r="G9" s="73"/>
      <c r="H9" s="73"/>
      <c r="I9" s="73"/>
    </row>
    <row r="10" spans="2:12" x14ac:dyDescent="0.3">
      <c r="B10" s="73" t="s">
        <v>43</v>
      </c>
      <c r="C10" s="73"/>
      <c r="D10" s="73"/>
      <c r="E10" s="78"/>
      <c r="F10" s="79"/>
      <c r="G10" s="73"/>
      <c r="H10" s="73"/>
      <c r="I10" s="73"/>
    </row>
    <row r="12" spans="2:12" x14ac:dyDescent="0.3">
      <c r="C12" s="28"/>
      <c r="D12" s="31" t="s">
        <v>34</v>
      </c>
      <c r="E12" s="32"/>
    </row>
    <row r="13" spans="2:12" ht="26" x14ac:dyDescent="0.3">
      <c r="C13" s="15" t="s">
        <v>39</v>
      </c>
      <c r="D13" s="15" t="s">
        <v>8</v>
      </c>
      <c r="E13" s="15" t="s">
        <v>13</v>
      </c>
      <c r="F13" s="15" t="s">
        <v>38</v>
      </c>
      <c r="H13" s="15" t="s">
        <v>26</v>
      </c>
    </row>
    <row r="14" spans="2:12" ht="4.1500000000000004" customHeight="1" x14ac:dyDescent="0.3">
      <c r="C14" s="41"/>
      <c r="D14" s="41"/>
      <c r="E14" s="41"/>
      <c r="F14" s="41"/>
      <c r="H14" s="41"/>
    </row>
    <row r="15" spans="2:12" ht="13.5" thickBot="1" x14ac:dyDescent="0.35">
      <c r="C15" s="70"/>
      <c r="D15" s="71"/>
      <c r="E15" s="71"/>
      <c r="F15" s="72"/>
      <c r="H15" s="80">
        <f t="shared" ref="H15:H20" si="0">E15*F15</f>
        <v>0</v>
      </c>
      <c r="K15" s="9" t="s">
        <v>30</v>
      </c>
    </row>
    <row r="16" spans="2:12" ht="16" thickBot="1" x14ac:dyDescent="0.4">
      <c r="C16" s="70"/>
      <c r="D16" s="71"/>
      <c r="E16" s="71"/>
      <c r="F16" s="72"/>
      <c r="H16" s="80">
        <f t="shared" si="0"/>
        <v>0</v>
      </c>
      <c r="K16" s="69" t="s">
        <v>23</v>
      </c>
    </row>
    <row r="17" spans="2:9" x14ac:dyDescent="0.3">
      <c r="C17" s="59">
        <v>57</v>
      </c>
      <c r="D17" s="42">
        <f>D16</f>
        <v>0</v>
      </c>
      <c r="E17" s="42">
        <f>IF(C17=0,0,C17+D17)</f>
        <v>57</v>
      </c>
      <c r="F17" s="60">
        <v>2200</v>
      </c>
      <c r="H17" s="8">
        <f t="shared" si="0"/>
        <v>125400</v>
      </c>
    </row>
    <row r="18" spans="2:9" x14ac:dyDescent="0.3">
      <c r="C18" s="59">
        <v>65</v>
      </c>
      <c r="D18" s="42">
        <f>D17</f>
        <v>0</v>
      </c>
      <c r="E18" s="42">
        <f>IF(C18=0,0,C18+D18)</f>
        <v>65</v>
      </c>
      <c r="F18" s="60">
        <v>4300</v>
      </c>
      <c r="H18" s="8">
        <f t="shared" si="0"/>
        <v>279500</v>
      </c>
    </row>
    <row r="19" spans="2:9" x14ac:dyDescent="0.3">
      <c r="C19" s="59">
        <v>75</v>
      </c>
      <c r="D19" s="42">
        <f>D18</f>
        <v>0</v>
      </c>
      <c r="E19" s="42">
        <f>IF(C19=0,0,C19+D19)</f>
        <v>75</v>
      </c>
      <c r="F19" s="60">
        <v>1800</v>
      </c>
      <c r="H19" s="8">
        <f t="shared" si="0"/>
        <v>135000</v>
      </c>
    </row>
    <row r="20" spans="2:9" x14ac:dyDescent="0.3">
      <c r="C20" s="59">
        <v>85</v>
      </c>
      <c r="D20" s="42">
        <f>D19</f>
        <v>0</v>
      </c>
      <c r="E20" s="42">
        <f>IF(C20=0,0,C20+D20)</f>
        <v>85</v>
      </c>
      <c r="F20" s="60">
        <v>1290</v>
      </c>
      <c r="H20" s="8">
        <f t="shared" si="0"/>
        <v>109650</v>
      </c>
    </row>
    <row r="21" spans="2:9" ht="6" customHeight="1" x14ac:dyDescent="0.3"/>
    <row r="22" spans="2:9" x14ac:dyDescent="0.3">
      <c r="C22" s="43">
        <f>IF(F22=0,0,(C15*F15+C16*F16+C17*F17+C18*F18+C19*F19+C20*F20)/F22)</f>
        <v>67.732012513034405</v>
      </c>
      <c r="D22" s="42">
        <f>D20</f>
        <v>0</v>
      </c>
      <c r="E22" s="43">
        <f>C22+D22</f>
        <v>67.732012513034405</v>
      </c>
      <c r="F22" s="44">
        <f>SUM(F15:F20)</f>
        <v>9590</v>
      </c>
      <c r="H22" s="8">
        <f>SUM(H15:H20)</f>
        <v>649550</v>
      </c>
    </row>
    <row r="24" spans="2:9" ht="6.65" customHeight="1" x14ac:dyDescent="0.3"/>
    <row r="26" spans="2:9" ht="15.5" x14ac:dyDescent="0.35">
      <c r="E26" s="30">
        <f>H22</f>
        <v>649550</v>
      </c>
      <c r="I26" s="48" t="s">
        <v>12</v>
      </c>
    </row>
    <row r="27" spans="2:9" ht="23.5" customHeight="1" x14ac:dyDescent="0.3">
      <c r="C27" s="164" t="str">
        <f>IF(C25&gt;0,"variable Kosten sind gedeckt!","")</f>
        <v/>
      </c>
      <c r="D27" s="164"/>
      <c r="G27" s="13"/>
      <c r="I27" s="49" t="s">
        <v>14</v>
      </c>
    </row>
    <row r="28" spans="2:9" ht="15.5" x14ac:dyDescent="0.35">
      <c r="C28" s="14"/>
      <c r="D28" s="14"/>
      <c r="E28" s="23" t="s">
        <v>9</v>
      </c>
      <c r="G28" s="14"/>
      <c r="I28" s="49" t="s">
        <v>24</v>
      </c>
    </row>
    <row r="29" spans="2:9" ht="22.5" customHeight="1" x14ac:dyDescent="0.35">
      <c r="B29" s="18"/>
      <c r="C29" s="162"/>
      <c r="D29" s="163"/>
      <c r="E29" s="30">
        <v>950000</v>
      </c>
      <c r="F29" s="22"/>
      <c r="G29" s="19"/>
      <c r="H29" s="18"/>
      <c r="I29" s="49"/>
    </row>
    <row r="30" spans="2:9" ht="21" customHeight="1" x14ac:dyDescent="0.4">
      <c r="I30" s="50">
        <f>H22-E29</f>
        <v>-300450</v>
      </c>
    </row>
    <row r="31" spans="2:9" ht="20.25" customHeight="1" x14ac:dyDescent="0.3"/>
  </sheetData>
  <mergeCells count="2">
    <mergeCell ref="C29:D29"/>
    <mergeCell ref="C27:D27"/>
  </mergeCells>
  <phoneticPr fontId="3" type="noConversion"/>
  <conditionalFormatting sqref="I26:I30">
    <cfRule type="expression" priority="1" stopIfTrue="1">
      <formula>I$30=0</formula>
    </cfRule>
    <cfRule type="expression" dxfId="3" priority="2" stopIfTrue="1">
      <formula>I$30&gt;0</formula>
    </cfRule>
    <cfRule type="expression" dxfId="2" priority="3" stopIfTrue="1">
      <formula>I$30&lt;0</formula>
    </cfRule>
  </conditionalFormatting>
  <hyperlinks>
    <hyperlink ref="K16" location="PC4!A1" display="hier klicken!"/>
    <hyperlink ref="K1" location="Navigation!A1" display="=Navigation!$A$1"/>
  </hyperlinks>
  <pageMargins left="0.78740157480314965" right="0" top="0.78740157480314965" bottom="0" header="0.51181102362204722" footer="0.51181102362204722"/>
  <pageSetup paperSize="9" scale="1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10</vt:i4>
      </vt:variant>
    </vt:vector>
  </HeadingPairs>
  <TitlesOfParts>
    <vt:vector size="21" baseType="lpstr">
      <vt:lpstr>WELCOME</vt:lpstr>
      <vt:lpstr>Navigation</vt:lpstr>
      <vt:lpstr>F1</vt:lpstr>
      <vt:lpstr>F2</vt:lpstr>
      <vt:lpstr>F3</vt:lpstr>
      <vt:lpstr>F4</vt:lpstr>
      <vt:lpstr>PC1</vt:lpstr>
      <vt:lpstr>PC2</vt:lpstr>
      <vt:lpstr>PC3</vt:lpstr>
      <vt:lpstr>PC4</vt:lpstr>
      <vt:lpstr>DATA</vt:lpstr>
      <vt:lpstr>'F1'!Druckbereich</vt:lpstr>
      <vt:lpstr>'F2'!Druckbereich</vt:lpstr>
      <vt:lpstr>'F3'!Druckbereich</vt:lpstr>
      <vt:lpstr>'F4'!Druckbereich</vt:lpstr>
      <vt:lpstr>Navigation!Druckbereich</vt:lpstr>
      <vt:lpstr>PC1!Druckbereich</vt:lpstr>
      <vt:lpstr>PC2!Druckbereich</vt:lpstr>
      <vt:lpstr>PC3!Druckbereich</vt:lpstr>
      <vt:lpstr>PC4!Druckbereich</vt:lpstr>
      <vt:lpstr>Help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kbs_000</cp:lastModifiedBy>
  <cp:lastPrinted>2006-12-02T18:18:52Z</cp:lastPrinted>
  <dcterms:created xsi:type="dcterms:W3CDTF">2006-09-06T12:01:48Z</dcterms:created>
  <dcterms:modified xsi:type="dcterms:W3CDTF">2014-11-03T19:23:35Z</dcterms:modified>
</cp:coreProperties>
</file>