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 K! BS\MWB\MagicFreebies\FreebiesD\"/>
    </mc:Choice>
  </mc:AlternateContent>
  <bookViews>
    <workbookView xWindow="120" yWindow="80" windowWidth="15140" windowHeight="8540"/>
  </bookViews>
  <sheets>
    <sheet name="WELCOME" sheetId="5" r:id="rId1"/>
    <sheet name="DATA" sheetId="1" r:id="rId2"/>
    <sheet name="Zahlungsziel" sheetId="2" r:id="rId3"/>
    <sheet name="Zinskosten" sheetId="4" r:id="rId4"/>
  </sheets>
  <definedNames>
    <definedName name="_xlnm.Print_Area" localSheetId="0">WELCOME!$A$1:$A$40</definedName>
  </definedNames>
  <calcPr calcId="152511"/>
</workbook>
</file>

<file path=xl/calcChain.xml><?xml version="1.0" encoding="utf-8"?>
<calcChain xmlns="http://schemas.openxmlformats.org/spreadsheetml/2006/main">
  <c r="D8" i="4" l="1"/>
  <c r="C8" i="4"/>
  <c r="D6" i="4"/>
  <c r="D7" i="4"/>
  <c r="C6" i="4"/>
  <c r="C7" i="4"/>
  <c r="B19" i="1"/>
  <c r="B6" i="4"/>
  <c r="B20" i="1"/>
  <c r="B7" i="4" s="1"/>
  <c r="D10" i="1"/>
  <c r="E10" i="1" s="1"/>
  <c r="B21" i="1" s="1"/>
  <c r="B22" i="1"/>
  <c r="B9" i="4"/>
  <c r="B23" i="1"/>
  <c r="B10" i="4" s="1"/>
  <c r="B24" i="1"/>
  <c r="B11" i="4"/>
  <c r="B25" i="1"/>
  <c r="B12" i="4" s="1"/>
  <c r="B26" i="1"/>
  <c r="B13" i="4"/>
  <c r="B27" i="1"/>
  <c r="B14" i="4" s="1"/>
  <c r="B28" i="1"/>
  <c r="B15" i="4"/>
  <c r="B29" i="1"/>
  <c r="B16" i="4" s="1"/>
  <c r="B30" i="1"/>
  <c r="B17" i="4"/>
  <c r="B31" i="1"/>
  <c r="B18" i="4" s="1"/>
  <c r="F6" i="4"/>
  <c r="G6" i="4"/>
  <c r="D9" i="4"/>
  <c r="C9" i="4"/>
  <c r="D10" i="4"/>
  <c r="C10" i="4"/>
  <c r="D11" i="4"/>
  <c r="E11" i="4" s="1"/>
  <c r="D12" i="4"/>
  <c r="E12" i="4"/>
  <c r="F12" i="4" s="1"/>
  <c r="D13" i="4"/>
  <c r="E13" i="4" s="1"/>
  <c r="D14" i="4"/>
  <c r="E14" i="4"/>
  <c r="F14" i="4" s="1"/>
  <c r="D15" i="4"/>
  <c r="E15" i="4" s="1"/>
  <c r="D16" i="4"/>
  <c r="E16" i="4"/>
  <c r="F16" i="4" s="1"/>
  <c r="D17" i="4"/>
  <c r="E17" i="4" s="1"/>
  <c r="D18" i="4"/>
  <c r="E18" i="4"/>
  <c r="F18" i="4" s="1"/>
  <c r="J6" i="4"/>
  <c r="D12" i="2"/>
  <c r="E12" i="2"/>
  <c r="F12" i="2" s="1"/>
  <c r="D13" i="2"/>
  <c r="E13" i="2" s="1"/>
  <c r="D14" i="2"/>
  <c r="E14" i="2"/>
  <c r="F14" i="2" s="1"/>
  <c r="D15" i="2"/>
  <c r="E15" i="2" s="1"/>
  <c r="D16" i="2"/>
  <c r="E16" i="2"/>
  <c r="F16" i="2" s="1"/>
  <c r="D17" i="2"/>
  <c r="E17" i="2" s="1"/>
  <c r="D18" i="2"/>
  <c r="E18" i="2"/>
  <c r="F18" i="2" s="1"/>
  <c r="B11" i="2"/>
  <c r="B12" i="2"/>
  <c r="B6" i="2"/>
  <c r="B7" i="2"/>
  <c r="B9" i="2"/>
  <c r="B10" i="2"/>
  <c r="B13" i="2"/>
  <c r="B14" i="2"/>
  <c r="B15" i="2"/>
  <c r="B16" i="2"/>
  <c r="B17" i="2"/>
  <c r="B18" i="2"/>
  <c r="D8" i="2"/>
  <c r="C8" i="2"/>
  <c r="D6" i="2"/>
  <c r="D7" i="2"/>
  <c r="C6" i="2"/>
  <c r="C7" i="2"/>
  <c r="D9" i="2"/>
  <c r="C9" i="2"/>
  <c r="D10" i="2"/>
  <c r="C10" i="2"/>
  <c r="D11" i="2"/>
  <c r="E11" i="2" s="1"/>
  <c r="A20" i="1"/>
  <c r="A7" i="4" s="1"/>
  <c r="A21" i="1"/>
  <c r="A8" i="4" s="1"/>
  <c r="A25" i="1"/>
  <c r="A12" i="4" s="1"/>
  <c r="A26" i="1"/>
  <c r="A27" i="1"/>
  <c r="A28" i="1"/>
  <c r="A29" i="1"/>
  <c r="A16" i="4" s="1"/>
  <c r="A30" i="1"/>
  <c r="A31" i="1"/>
  <c r="E32" i="1"/>
  <c r="C32" i="1"/>
  <c r="C38" i="1"/>
  <c r="A41" i="5"/>
  <c r="A40" i="5" s="1"/>
  <c r="C11" i="2"/>
  <c r="C12" i="2"/>
  <c r="C13" i="2"/>
  <c r="C14" i="2"/>
  <c r="C15" i="2"/>
  <c r="C16" i="2"/>
  <c r="C17" i="2"/>
  <c r="C18" i="2"/>
  <c r="G6" i="2"/>
  <c r="G14" i="2"/>
  <c r="G2" i="2"/>
  <c r="B2" i="2"/>
  <c r="A2" i="2"/>
  <c r="G1" i="2"/>
  <c r="A13" i="2"/>
  <c r="A14" i="2"/>
  <c r="A15" i="2"/>
  <c r="A17" i="2"/>
  <c r="A18" i="2"/>
  <c r="A7" i="2"/>
  <c r="J1" i="4"/>
  <c r="C11" i="4"/>
  <c r="C12" i="4"/>
  <c r="C13" i="4"/>
  <c r="C14" i="4"/>
  <c r="C15" i="4"/>
  <c r="C16" i="4"/>
  <c r="C17" i="4"/>
  <c r="C18" i="4"/>
  <c r="I6" i="4"/>
  <c r="G1" i="4"/>
  <c r="A3" i="4"/>
  <c r="B3" i="4"/>
  <c r="A13" i="4"/>
  <c r="A14" i="4"/>
  <c r="A15" i="4"/>
  <c r="A17" i="4"/>
  <c r="A18" i="4"/>
  <c r="G18" i="2" l="1"/>
  <c r="F13" i="2"/>
  <c r="G13" i="2"/>
  <c r="G11" i="2"/>
  <c r="F11" i="2"/>
  <c r="G15" i="2"/>
  <c r="F15" i="2"/>
  <c r="F15" i="4"/>
  <c r="G15" i="4"/>
  <c r="B8" i="2"/>
  <c r="B4" i="2" s="1"/>
  <c r="A22" i="1"/>
  <c r="B32" i="1"/>
  <c r="E33" i="1" s="1"/>
  <c r="B8" i="4"/>
  <c r="F13" i="4"/>
  <c r="I13" i="4" s="1"/>
  <c r="J13" i="4" s="1"/>
  <c r="G13" i="4"/>
  <c r="F17" i="2"/>
  <c r="G17" i="2"/>
  <c r="F17" i="4"/>
  <c r="G17" i="4"/>
  <c r="B4" i="4"/>
  <c r="E7" i="4" s="1"/>
  <c r="F11" i="4"/>
  <c r="G11" i="4"/>
  <c r="E9" i="4"/>
  <c r="B19" i="4"/>
  <c r="A16" i="2"/>
  <c r="A12" i="2"/>
  <c r="A8" i="2"/>
  <c r="G16" i="2"/>
  <c r="G12" i="2"/>
  <c r="G18" i="4"/>
  <c r="I18" i="4" s="1"/>
  <c r="J18" i="4" s="1"/>
  <c r="G16" i="4"/>
  <c r="I16" i="4" s="1"/>
  <c r="J16" i="4" s="1"/>
  <c r="G14" i="4"/>
  <c r="I14" i="4" s="1"/>
  <c r="J14" i="4" s="1"/>
  <c r="G12" i="4"/>
  <c r="I12" i="4" s="1"/>
  <c r="J12" i="4" s="1"/>
  <c r="F7" i="4" l="1"/>
  <c r="I7" i="4" s="1"/>
  <c r="J7" i="4" s="1"/>
  <c r="G7" i="4"/>
  <c r="E9" i="2"/>
  <c r="E10" i="2"/>
  <c r="E7" i="2"/>
  <c r="G7" i="2" s="1"/>
  <c r="E8" i="2"/>
  <c r="F9" i="4"/>
  <c r="G9" i="4"/>
  <c r="I11" i="4"/>
  <c r="J11" i="4" s="1"/>
  <c r="E10" i="4"/>
  <c r="E8" i="4"/>
  <c r="I17" i="4"/>
  <c r="J17" i="4" s="1"/>
  <c r="A23" i="1"/>
  <c r="A9" i="4"/>
  <c r="A9" i="2"/>
  <c r="I15" i="4"/>
  <c r="J15" i="4" s="1"/>
  <c r="A10" i="4" l="1"/>
  <c r="A10" i="2"/>
  <c r="A24" i="1"/>
  <c r="G10" i="2"/>
  <c r="F10" i="2"/>
  <c r="G8" i="4"/>
  <c r="F8" i="4"/>
  <c r="I9" i="4"/>
  <c r="J9" i="4" s="1"/>
  <c r="F9" i="2"/>
  <c r="G9" i="2"/>
  <c r="F10" i="4"/>
  <c r="G10" i="4"/>
  <c r="G8" i="2"/>
  <c r="F8" i="2"/>
  <c r="I10" i="4" l="1"/>
  <c r="J10" i="4" s="1"/>
  <c r="I8" i="4"/>
  <c r="J8" i="4" s="1"/>
  <c r="A11" i="2"/>
  <c r="A11" i="4"/>
</calcChain>
</file>

<file path=xl/sharedStrings.xml><?xml version="1.0" encoding="utf-8"?>
<sst xmlns="http://schemas.openxmlformats.org/spreadsheetml/2006/main" count="59" uniqueCount="54">
  <si>
    <t>Jahr ab:</t>
  </si>
  <si>
    <t>Währung:</t>
  </si>
  <si>
    <t>EUR</t>
  </si>
  <si>
    <t>Aussenstände per Monatsende</t>
  </si>
  <si>
    <t>Firma:</t>
  </si>
  <si>
    <t>Goldmann GmbH</t>
  </si>
  <si>
    <t>Monat</t>
  </si>
  <si>
    <t>Tage</t>
  </si>
  <si>
    <t>Umsatz</t>
  </si>
  <si>
    <t>Zahlungs-ziel</t>
  </si>
  <si>
    <t>Tendenz</t>
  </si>
  <si>
    <t>Entwicklung Zahlungsziel in Tagen</t>
  </si>
  <si>
    <t>branchenübliches Zahlungsziel in Tagen:</t>
  </si>
  <si>
    <t>Vergleich zu Branchenwert (benchmark)</t>
  </si>
  <si>
    <t>Kontokorrentzins</t>
  </si>
  <si>
    <t>Zinskosten  Aussenstand</t>
  </si>
  <si>
    <t>Aussenstand</t>
  </si>
  <si>
    <t>Zinskosten im Vergleich zu Branchenwert (benchmark)</t>
  </si>
  <si>
    <t>Zinskosten des Aussenstandes (auflaufend)</t>
  </si>
  <si>
    <t xml:space="preserve">WILLKOMMEN !   BIENVENUE!   WELCOME!    </t>
  </si>
  <si>
    <t>Es enthält keine Makros (die beim Laden Virenwarnungen abgeben),</t>
  </si>
  <si>
    <t>es erfordert keine umfangreichen Excel-Kenntnisse und keine</t>
  </si>
  <si>
    <t>Programmierkenntnisse.</t>
  </si>
  <si>
    <t>in den gelb unterlegten Feldern die abgefragten Daten</t>
  </si>
  <si>
    <t>die Demo-Daten überschreiben.</t>
  </si>
  <si>
    <t>FERTIG!</t>
  </si>
  <si>
    <t>Und jetzt viel Erfolg !</t>
  </si>
  <si>
    <t>www.magicworkbooks.com</t>
  </si>
  <si>
    <t>Haben Sie Ihre Aussenstände im Blick und im Griff?</t>
  </si>
  <si>
    <t>Vergleich mit Ihrem Branchendurchschnitt und sagt Ihnen, was Ihre</t>
  </si>
  <si>
    <t>offenen Posten Sie kosten!</t>
  </si>
  <si>
    <t>eingeben bzw.</t>
  </si>
  <si>
    <t>Zahlungszieles (den Zeitraum, in dem aus Umsatz Geld wird).</t>
  </si>
  <si>
    <r>
      <t>1</t>
    </r>
    <r>
      <rPr>
        <b/>
        <sz val="10"/>
        <color indexed="12"/>
        <rFont val="Arial"/>
        <family val="2"/>
      </rPr>
      <t xml:space="preserve">. </t>
    </r>
    <r>
      <rPr>
        <b/>
        <sz val="10"/>
        <rFont val="Arial"/>
        <family val="2"/>
      </rPr>
      <t>Schritt:</t>
    </r>
  </si>
  <si>
    <r>
      <t>Blatt "</t>
    </r>
    <r>
      <rPr>
        <b/>
        <sz val="10"/>
        <color indexed="16"/>
        <rFont val="Arial"/>
        <family val="2"/>
      </rPr>
      <t>Data</t>
    </r>
    <r>
      <rPr>
        <b/>
        <sz val="10"/>
        <rFont val="Arial"/>
        <family val="2"/>
      </rPr>
      <t>" anklicken.</t>
    </r>
  </si>
  <si>
    <r>
      <t>Im Blatt "</t>
    </r>
    <r>
      <rPr>
        <b/>
        <sz val="10"/>
        <color indexed="16"/>
        <rFont val="Arial"/>
        <family val="2"/>
      </rPr>
      <t>Zahlungsziel</t>
    </r>
    <r>
      <rPr>
        <sz val="10"/>
        <rFont val="Arial"/>
        <family val="2"/>
      </rPr>
      <t>" sehen Sie die Entwicklung Ihres durchschnittlichen</t>
    </r>
  </si>
  <si>
    <r>
      <t>Im Blatt "</t>
    </r>
    <r>
      <rPr>
        <b/>
        <sz val="10"/>
        <color indexed="16"/>
        <rFont val="Arial"/>
        <family val="2"/>
      </rPr>
      <t>Zinskosten</t>
    </r>
    <r>
      <rPr>
        <sz val="10"/>
        <rFont val="Arial"/>
        <family val="2"/>
      </rPr>
      <t>" sehen Sie, was Sie Ihr Aussenstand an Zinsen kostet.</t>
    </r>
  </si>
  <si>
    <t>Jahr:</t>
  </si>
  <si>
    <t>Monatliche Brutto-Umsätze</t>
  </si>
  <si>
    <t>To the World of Magic Workbooks</t>
  </si>
  <si>
    <t>OP-Checker</t>
  </si>
  <si>
    <r>
      <t xml:space="preserve">OP-Checker </t>
    </r>
    <r>
      <rPr>
        <b/>
        <i/>
        <sz val="12"/>
        <rFont val="Arial"/>
        <family val="2"/>
      </rPr>
      <t>gibt Ihnen einen Überblick über die Lage, einen</t>
    </r>
  </si>
  <si>
    <r>
      <t>OP-Checker</t>
    </r>
    <r>
      <rPr>
        <b/>
        <sz val="10"/>
        <rFont val="Arial"/>
        <family val="2"/>
      </rPr>
      <t xml:space="preserve"> wurde als Excel  Arbeitsmappe entwickelt. </t>
    </r>
  </si>
  <si>
    <r>
      <t>Wie benutze ich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6"/>
        <rFont val="Arial"/>
        <family val="2"/>
      </rPr>
      <t>OP-Checker?</t>
    </r>
  </si>
  <si>
    <r>
      <t xml:space="preserve">Ihr  </t>
    </r>
    <r>
      <rPr>
        <b/>
        <sz val="12"/>
        <color indexed="16"/>
        <rFont val="Arial"/>
        <family val="2"/>
      </rPr>
      <t>MagicWorkbooks</t>
    </r>
    <r>
      <rPr>
        <b/>
        <sz val="12"/>
        <color indexed="61"/>
        <rFont val="Arial"/>
        <family val="2"/>
      </rPr>
      <t xml:space="preserve"> </t>
    </r>
    <r>
      <rPr>
        <b/>
        <sz val="12"/>
        <rFont val="Arial"/>
        <family val="2"/>
      </rPr>
      <t>Team</t>
    </r>
  </si>
  <si>
    <t>Magic Contact:</t>
  </si>
  <si>
    <t>Zahlungsziel in Tagen</t>
  </si>
  <si>
    <t>Vorjahr (Gesamtumsatz)</t>
  </si>
  <si>
    <t>Ihr derzeitiger DSO =================&gt;</t>
  </si>
  <si>
    <r>
      <t xml:space="preserve">Zinskosten im Vergleich - Differenz </t>
    </r>
    <r>
      <rPr>
        <b/>
        <sz val="10"/>
        <color indexed="12"/>
        <rFont val="Arial"/>
        <family val="2"/>
      </rPr>
      <t>abs.</t>
    </r>
  </si>
  <si>
    <r>
      <t xml:space="preserve">Zinskosten im Vergleich - Differenz </t>
    </r>
    <r>
      <rPr>
        <b/>
        <sz val="10"/>
        <color indexed="12"/>
        <rFont val="Arial"/>
        <family val="2"/>
      </rPr>
      <t>in %</t>
    </r>
  </si>
  <si>
    <t>Dateneingabe</t>
  </si>
  <si>
    <t xml:space="preserve">Bitte pflegen Sie Ihre Werte nur in den gelben Feldern ein, löschen Sie </t>
  </si>
  <si>
    <t>oder ergänzen Sie keine Zellen, Zeilen oder Spalten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</si>
</sst>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[$-407]mmmm\ yy;@"/>
    <numFmt numFmtId="165" formatCode=";;"/>
    <numFmt numFmtId="166" formatCode=";;;"/>
  </numFmts>
  <fonts count="5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4"/>
      <name val="Wingdings"/>
      <charset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u/>
      <sz val="8"/>
      <color indexed="12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b/>
      <sz val="12"/>
      <color indexed="61"/>
      <name val="Arial"/>
      <family val="2"/>
    </font>
    <font>
      <b/>
      <sz val="8"/>
      <color indexed="16"/>
      <name val="Arial"/>
      <family val="2"/>
    </font>
    <font>
      <b/>
      <sz val="14"/>
      <color indexed="16"/>
      <name val="Arial"/>
      <family val="2"/>
    </font>
    <font>
      <b/>
      <sz val="20"/>
      <color indexed="13"/>
      <name val="Arial"/>
      <family val="2"/>
    </font>
    <font>
      <b/>
      <i/>
      <sz val="22"/>
      <color indexed="16"/>
      <name val="Arial"/>
      <family val="2"/>
    </font>
    <font>
      <b/>
      <i/>
      <sz val="12"/>
      <name val="Arial"/>
      <family val="2"/>
    </font>
    <font>
      <b/>
      <i/>
      <sz val="12"/>
      <color indexed="16"/>
      <name val="Arial"/>
      <family val="2"/>
    </font>
    <font>
      <sz val="36"/>
      <name val="Webdings"/>
      <family val="1"/>
      <charset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i/>
      <sz val="16"/>
      <color indexed="13"/>
      <name val="Arial"/>
      <family val="2"/>
    </font>
    <font>
      <sz val="16"/>
      <color indexed="13"/>
      <name val="Arial"/>
      <family val="2"/>
    </font>
    <font>
      <sz val="10"/>
      <color indexed="13"/>
      <name val="Arial"/>
      <family val="2"/>
    </font>
    <font>
      <b/>
      <i/>
      <sz val="14"/>
      <color indexed="13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16"/>
      </left>
      <right style="double">
        <color indexed="16"/>
      </right>
      <top style="thin">
        <color indexed="16"/>
      </top>
      <bottom/>
      <diagonal/>
    </border>
    <border>
      <left style="double">
        <color indexed="16"/>
      </left>
      <right style="double">
        <color indexed="16"/>
      </right>
      <top/>
      <bottom/>
      <diagonal/>
    </border>
    <border>
      <left style="double">
        <color indexed="16"/>
      </left>
      <right style="double">
        <color indexed="16"/>
      </right>
      <top/>
      <bottom style="thin">
        <color indexed="16"/>
      </bottom>
      <diagonal/>
    </border>
    <border>
      <left style="thick">
        <color indexed="51"/>
      </left>
      <right/>
      <top/>
      <bottom/>
      <diagonal/>
    </border>
    <border>
      <left/>
      <right style="thick">
        <color indexed="51"/>
      </right>
      <top/>
      <bottom/>
      <diagonal/>
    </border>
    <border>
      <left style="thick">
        <color indexed="51"/>
      </left>
      <right/>
      <top/>
      <bottom style="thick">
        <color indexed="51"/>
      </bottom>
      <diagonal/>
    </border>
    <border>
      <left/>
      <right/>
      <top/>
      <bottom style="thick">
        <color indexed="51"/>
      </bottom>
      <diagonal/>
    </border>
    <border>
      <left/>
      <right style="thick">
        <color indexed="51"/>
      </right>
      <top/>
      <bottom style="thick">
        <color indexed="51"/>
      </bottom>
      <diagonal/>
    </border>
    <border>
      <left style="double">
        <color indexed="16"/>
      </left>
      <right style="double">
        <color indexed="16"/>
      </right>
      <top style="double">
        <color indexed="16"/>
      </top>
      <bottom/>
      <diagonal/>
    </border>
    <border>
      <left style="thick">
        <color indexed="51"/>
      </left>
      <right/>
      <top style="thick">
        <color indexed="51"/>
      </top>
      <bottom/>
      <diagonal/>
    </border>
    <border>
      <left/>
      <right/>
      <top style="thick">
        <color indexed="51"/>
      </top>
      <bottom/>
      <diagonal/>
    </border>
    <border>
      <left/>
      <right style="thick">
        <color indexed="51"/>
      </right>
      <top style="thick">
        <color indexed="51"/>
      </top>
      <bottom/>
      <diagonal/>
    </border>
  </borders>
  <cellStyleXfs count="47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0" borderId="2" applyNumberFormat="0" applyAlignment="0" applyProtection="0"/>
    <xf numFmtId="0" fontId="32" fillId="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0" fontId="36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21" borderId="0" applyNumberFormat="0" applyBorder="0" applyAlignment="0" applyProtection="0"/>
    <xf numFmtId="0" fontId="35" fillId="22" borderId="4" applyNumberFormat="0" applyFont="0" applyAlignment="0" applyProtection="0"/>
    <xf numFmtId="9" fontId="1" fillId="0" borderId="0" applyFont="0" applyFill="0" applyBorder="0" applyAlignment="0" applyProtection="0"/>
    <xf numFmtId="0" fontId="39" fillId="3" borderId="0" applyNumberFormat="0" applyBorder="0" applyAlignment="0" applyProtection="0"/>
    <xf numFmtId="0" fontId="35" fillId="0" borderId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23" borderId="9" applyNumberFormat="0" applyAlignment="0" applyProtection="0"/>
  </cellStyleXfs>
  <cellXfs count="94">
    <xf numFmtId="0" fontId="0" fillId="0" borderId="0" xfId="0"/>
    <xf numFmtId="0" fontId="0" fillId="0" borderId="10" xfId="0" applyBorder="1"/>
    <xf numFmtId="0" fontId="0" fillId="24" borderId="10" xfId="0" applyFill="1" applyBorder="1"/>
    <xf numFmtId="0" fontId="0" fillId="0" borderId="0" xfId="0" applyAlignment="1">
      <alignment horizontal="center"/>
    </xf>
    <xf numFmtId="0" fontId="0" fillId="24" borderId="10" xfId="0" applyFill="1" applyBorder="1" applyAlignment="1">
      <alignment horizontal="center"/>
    </xf>
    <xf numFmtId="14" fontId="0" fillId="24" borderId="10" xfId="0" applyNumberFormat="1" applyFill="1" applyBorder="1" applyAlignment="1">
      <alignment horizontal="center"/>
    </xf>
    <xf numFmtId="3" fontId="0" fillId="24" borderId="10" xfId="0" applyNumberFormat="1" applyFill="1" applyBorder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/>
    <xf numFmtId="0" fontId="2" fillId="0" borderId="10" xfId="0" applyFont="1" applyBorder="1" applyAlignment="1">
      <alignment horizontal="center" wrapText="1"/>
    </xf>
    <xf numFmtId="1" fontId="0" fillId="0" borderId="0" xfId="0" applyNumberFormat="1"/>
    <xf numFmtId="0" fontId="3" fillId="0" borderId="0" xfId="0" applyFont="1"/>
    <xf numFmtId="3" fontId="0" fillId="0" borderId="11" xfId="0" applyNumberFormat="1" applyBorder="1"/>
    <xf numFmtId="17" fontId="0" fillId="0" borderId="11" xfId="0" applyNumberFormat="1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 horizontal="center" wrapText="1"/>
    </xf>
    <xf numFmtId="3" fontId="2" fillId="0" borderId="11" xfId="0" applyNumberFormat="1" applyFont="1" applyBorder="1"/>
    <xf numFmtId="0" fontId="5" fillId="0" borderId="0" xfId="0" applyFont="1"/>
    <xf numFmtId="1" fontId="6" fillId="0" borderId="11" xfId="0" applyNumberFormat="1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10" fillId="0" borderId="12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0" fillId="0" borderId="15" xfId="0" applyBorder="1"/>
    <xf numFmtId="0" fontId="0" fillId="0" borderId="16" xfId="0" applyBorder="1"/>
    <xf numFmtId="17" fontId="0" fillId="0" borderId="15" xfId="0" applyNumberFormat="1" applyBorder="1" applyAlignment="1">
      <alignment horizontal="left"/>
    </xf>
    <xf numFmtId="164" fontId="0" fillId="0" borderId="15" xfId="0" applyNumberFormat="1" applyBorder="1"/>
    <xf numFmtId="0" fontId="2" fillId="0" borderId="15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8" fillId="0" borderId="13" xfId="0" applyFont="1" applyBorder="1" applyAlignment="1">
      <alignment horizontal="center"/>
    </xf>
    <xf numFmtId="0" fontId="2" fillId="0" borderId="13" xfId="0" applyFont="1" applyBorder="1"/>
    <xf numFmtId="0" fontId="15" fillId="0" borderId="13" xfId="0" applyFont="1" applyBorder="1" applyAlignment="1">
      <alignment horizontal="center"/>
    </xf>
    <xf numFmtId="3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/>
    <xf numFmtId="0" fontId="16" fillId="25" borderId="20" xfId="0" applyFont="1" applyFill="1" applyBorder="1" applyAlignment="1" applyProtection="1">
      <alignment horizontal="center"/>
      <protection hidden="1"/>
    </xf>
    <xf numFmtId="0" fontId="16" fillId="25" borderId="14" xfId="0" applyFont="1" applyFill="1" applyBorder="1" applyAlignment="1" applyProtection="1">
      <alignment horizontal="center"/>
      <protection hidden="1"/>
    </xf>
    <xf numFmtId="0" fontId="17" fillId="26" borderId="13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4" fillId="27" borderId="13" xfId="0" applyFont="1" applyFill="1" applyBorder="1" applyAlignment="1">
      <alignment horizontal="center"/>
    </xf>
    <xf numFmtId="0" fontId="0" fillId="27" borderId="13" xfId="0" applyFill="1" applyBorder="1" applyAlignment="1">
      <alignment horizontal="center"/>
    </xf>
    <xf numFmtId="0" fontId="8" fillId="27" borderId="13" xfId="0" applyFont="1" applyFill="1" applyBorder="1" applyAlignment="1">
      <alignment horizontal="center"/>
    </xf>
    <xf numFmtId="0" fontId="2" fillId="27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7" fontId="21" fillId="0" borderId="11" xfId="0" applyNumberFormat="1" applyFont="1" applyBorder="1" applyAlignment="1">
      <alignment horizontal="left"/>
    </xf>
    <xf numFmtId="3" fontId="21" fillId="0" borderId="11" xfId="0" applyNumberFormat="1" applyFont="1" applyBorder="1"/>
    <xf numFmtId="3" fontId="22" fillId="0" borderId="11" xfId="0" applyNumberFormat="1" applyFont="1" applyBorder="1"/>
    <xf numFmtId="1" fontId="22" fillId="0" borderId="11" xfId="0" applyNumberFormat="1" applyFont="1" applyBorder="1" applyAlignment="1">
      <alignment horizontal="center"/>
    </xf>
    <xf numFmtId="0" fontId="21" fillId="0" borderId="11" xfId="0" applyFont="1" applyBorder="1"/>
    <xf numFmtId="0" fontId="21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24" fillId="0" borderId="0" xfId="0" applyFont="1"/>
    <xf numFmtId="0" fontId="25" fillId="0" borderId="0" xfId="0" applyFont="1"/>
    <xf numFmtId="1" fontId="5" fillId="0" borderId="11" xfId="0" applyNumberFormat="1" applyFont="1" applyBorder="1" applyAlignment="1">
      <alignment horizontal="center"/>
    </xf>
    <xf numFmtId="0" fontId="26" fillId="0" borderId="0" xfId="0" applyFont="1" applyAlignment="1">
      <alignment horizontal="right"/>
    </xf>
    <xf numFmtId="0" fontId="18" fillId="0" borderId="0" xfId="0" applyFont="1"/>
    <xf numFmtId="165" fontId="0" fillId="0" borderId="0" xfId="0" applyNumberFormat="1" applyBorder="1"/>
    <xf numFmtId="0" fontId="27" fillId="0" borderId="10" xfId="0" applyFont="1" applyBorder="1" applyAlignment="1">
      <alignment horizontal="center"/>
    </xf>
    <xf numFmtId="165" fontId="0" fillId="0" borderId="0" xfId="0" applyNumberFormat="1" applyAlignment="1">
      <alignment horizontal="right"/>
    </xf>
    <xf numFmtId="0" fontId="14" fillId="0" borderId="14" xfId="32" applyFont="1" applyBorder="1" applyAlignment="1" applyProtection="1">
      <alignment horizontal="center"/>
    </xf>
    <xf numFmtId="166" fontId="0" fillId="0" borderId="0" xfId="0" applyNumberFormat="1"/>
    <xf numFmtId="165" fontId="0" fillId="0" borderId="0" xfId="0" applyNumberFormat="1" applyBorder="1" applyAlignment="1">
      <alignment horizontal="center"/>
    </xf>
    <xf numFmtId="165" fontId="0" fillId="0" borderId="0" xfId="0" applyNumberFormat="1"/>
    <xf numFmtId="10" fontId="0" fillId="24" borderId="10" xfId="0" applyNumberFormat="1" applyFill="1" applyBorder="1" applyAlignment="1">
      <alignment horizontal="center"/>
    </xf>
    <xf numFmtId="10" fontId="2" fillId="0" borderId="11" xfId="36" applyNumberFormat="1" applyFont="1" applyBorder="1"/>
    <xf numFmtId="0" fontId="48" fillId="28" borderId="21" xfId="0" applyFont="1" applyFill="1" applyBorder="1"/>
    <xf numFmtId="0" fontId="49" fillId="28" borderId="22" xfId="0" applyFont="1" applyFill="1" applyBorder="1"/>
    <xf numFmtId="0" fontId="50" fillId="28" borderId="22" xfId="0" applyFont="1" applyFill="1" applyBorder="1"/>
    <xf numFmtId="0" fontId="50" fillId="28" borderId="23" xfId="0" applyFont="1" applyFill="1" applyBorder="1"/>
    <xf numFmtId="0" fontId="49" fillId="28" borderId="15" xfId="0" applyFont="1" applyFill="1" applyBorder="1"/>
    <xf numFmtId="0" fontId="49" fillId="28" borderId="0" xfId="0" applyFont="1" applyFill="1" applyBorder="1"/>
    <xf numFmtId="0" fontId="50" fillId="28" borderId="0" xfId="0" applyFont="1" applyFill="1" applyBorder="1"/>
    <xf numFmtId="0" fontId="50" fillId="28" borderId="16" xfId="0" applyFont="1" applyFill="1" applyBorder="1"/>
    <xf numFmtId="0" fontId="51" fillId="28" borderId="15" xfId="0" applyFont="1" applyFill="1" applyBorder="1"/>
    <xf numFmtId="164" fontId="47" fillId="0" borderId="15" xfId="0" applyNumberFormat="1" applyFont="1" applyBorder="1" applyAlignment="1">
      <alignment horizontal="left"/>
    </xf>
    <xf numFmtId="164" fontId="47" fillId="0" borderId="0" xfId="0" applyNumberFormat="1" applyFont="1" applyBorder="1" applyAlignment="1">
      <alignment horizontal="left"/>
    </xf>
  </cellXfs>
  <cellStyles count="4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Hyperlink 2" xfId="33"/>
    <cellStyle name="Link" xfId="32" builtinId="8"/>
    <cellStyle name="Neutral" xfId="34" builtinId="28" customBuiltin="1"/>
    <cellStyle name="Notiz" xfId="35" builtinId="10" customBuiltin="1"/>
    <cellStyle name="Prozent" xfId="36" builtinId="5"/>
    <cellStyle name="Schlecht" xfId="37" builtinId="27" customBuiltin="1"/>
    <cellStyle name="Standard" xfId="0" builtinId="0"/>
    <cellStyle name="Standard 2" xfId="38"/>
    <cellStyle name="Überschrift" xfId="39" builtinId="15" customBuiltin="1"/>
    <cellStyle name="Überschrift 1" xfId="40" builtinId="16" customBuiltin="1"/>
    <cellStyle name="Überschrift 2" xfId="41" builtinId="17" customBuiltin="1"/>
    <cellStyle name="Überschrift 3" xfId="42" builtinId="18" customBuiltin="1"/>
    <cellStyle name="Überschrift 4" xfId="43" builtinId="19" customBuiltin="1"/>
    <cellStyle name="Verknüpfte Zelle" xfId="44" builtinId="24" customBuiltin="1"/>
    <cellStyle name="Warnender Text" xfId="45" builtinId="11" customBuiltin="1"/>
    <cellStyle name="Zelle überprüfen" xfId="46" builtinId="23" customBuiltin="1"/>
  </cellStyles>
  <dxfs count="6">
    <dxf>
      <fill>
        <patternFill patternType="none">
          <bgColor indexed="65"/>
        </patternFill>
      </fill>
    </dxf>
    <dxf>
      <font>
        <b/>
        <i val="0"/>
        <condense val="0"/>
        <extend val="0"/>
        <color indexed="16"/>
      </font>
      <fill>
        <patternFill>
          <bgColor indexed="47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 val="0"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3"/>
      </font>
      <fill>
        <patternFill>
          <bgColor indexed="15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b val="0"/>
        <i val="0"/>
        <condense val="0"/>
        <extend val="0"/>
        <color indexed="23"/>
      </font>
      <fill>
        <patternFill>
          <bgColor indexed="47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A41"/>
  <sheetViews>
    <sheetView showGridLines="0" tabSelected="1" workbookViewId="0">
      <selection activeCell="A4" sqref="A4"/>
    </sheetView>
  </sheetViews>
  <sheetFormatPr baseColWidth="10" defaultRowHeight="12.5" x14ac:dyDescent="0.25"/>
  <cols>
    <col min="1" max="1" width="87.453125" customWidth="1"/>
    <col min="3" max="3" width="13.26953125" customWidth="1"/>
  </cols>
  <sheetData>
    <row r="1" spans="1:1" ht="30.75" customHeight="1" thickTop="1" x14ac:dyDescent="0.5">
      <c r="A1" s="50" t="s">
        <v>19</v>
      </c>
    </row>
    <row r="2" spans="1:1" ht="24" customHeight="1" x14ac:dyDescent="0.5">
      <c r="A2" s="51" t="s">
        <v>39</v>
      </c>
    </row>
    <row r="3" spans="1:1" ht="23.5" customHeight="1" x14ac:dyDescent="0.3">
      <c r="A3" s="23"/>
    </row>
    <row r="4" spans="1:1" ht="43.15" customHeight="1" x14ac:dyDescent="0.55000000000000004">
      <c r="A4" s="52" t="s">
        <v>40</v>
      </c>
    </row>
    <row r="5" spans="1:1" ht="25.15" customHeight="1" x14ac:dyDescent="0.25">
      <c r="A5" s="24"/>
    </row>
    <row r="6" spans="1:1" ht="15.5" x14ac:dyDescent="0.35">
      <c r="A6" s="53" t="s">
        <v>28</v>
      </c>
    </row>
    <row r="7" spans="1:1" ht="15.5" x14ac:dyDescent="0.35">
      <c r="A7" s="54" t="s">
        <v>41</v>
      </c>
    </row>
    <row r="8" spans="1:1" ht="15.5" x14ac:dyDescent="0.35">
      <c r="A8" s="53" t="s">
        <v>29</v>
      </c>
    </row>
    <row r="9" spans="1:1" ht="15.5" x14ac:dyDescent="0.35">
      <c r="A9" s="53" t="s">
        <v>30</v>
      </c>
    </row>
    <row r="10" spans="1:1" x14ac:dyDescent="0.25">
      <c r="A10" s="25"/>
    </row>
    <row r="11" spans="1:1" x14ac:dyDescent="0.25">
      <c r="A11" s="25"/>
    </row>
    <row r="12" spans="1:1" ht="13" x14ac:dyDescent="0.3">
      <c r="A12" s="44" t="s">
        <v>42</v>
      </c>
    </row>
    <row r="13" spans="1:1" ht="13" x14ac:dyDescent="0.3">
      <c r="A13" s="27" t="s">
        <v>20</v>
      </c>
    </row>
    <row r="14" spans="1:1" ht="13" x14ac:dyDescent="0.3">
      <c r="A14" s="27" t="s">
        <v>21</v>
      </c>
    </row>
    <row r="15" spans="1:1" ht="13" x14ac:dyDescent="0.3">
      <c r="A15" s="27" t="s">
        <v>22</v>
      </c>
    </row>
    <row r="16" spans="1:1" ht="13" x14ac:dyDescent="0.3">
      <c r="A16" s="45"/>
    </row>
    <row r="17" spans="1:1" x14ac:dyDescent="0.25">
      <c r="A17" s="24"/>
    </row>
    <row r="18" spans="1:1" ht="15.5" x14ac:dyDescent="0.35">
      <c r="A18" s="55" t="s">
        <v>43</v>
      </c>
    </row>
    <row r="19" spans="1:1" x14ac:dyDescent="0.25">
      <c r="A19" s="56"/>
    </row>
    <row r="20" spans="1:1" ht="13" x14ac:dyDescent="0.3">
      <c r="A20" s="57" t="s">
        <v>33</v>
      </c>
    </row>
    <row r="21" spans="1:1" ht="13" x14ac:dyDescent="0.3">
      <c r="A21" s="58" t="s">
        <v>34</v>
      </c>
    </row>
    <row r="22" spans="1:1" ht="5.5" customHeight="1" x14ac:dyDescent="0.25">
      <c r="A22" s="56"/>
    </row>
    <row r="23" spans="1:1" ht="13" x14ac:dyDescent="0.3">
      <c r="A23" s="58" t="s">
        <v>23</v>
      </c>
    </row>
    <row r="24" spans="1:1" ht="13" x14ac:dyDescent="0.3">
      <c r="A24" s="58" t="s">
        <v>31</v>
      </c>
    </row>
    <row r="25" spans="1:1" ht="13" x14ac:dyDescent="0.3">
      <c r="A25" s="58" t="s">
        <v>24</v>
      </c>
    </row>
    <row r="26" spans="1:1" x14ac:dyDescent="0.25">
      <c r="A26" s="25"/>
    </row>
    <row r="27" spans="1:1" x14ac:dyDescent="0.25">
      <c r="A27" s="25"/>
    </row>
    <row r="28" spans="1:1" x14ac:dyDescent="0.25">
      <c r="A28" s="25"/>
    </row>
    <row r="29" spans="1:1" ht="18" x14ac:dyDescent="0.4">
      <c r="A29" s="46" t="s">
        <v>25</v>
      </c>
    </row>
    <row r="30" spans="1:1" x14ac:dyDescent="0.25">
      <c r="A30" s="25"/>
    </row>
    <row r="31" spans="1:1" ht="13" x14ac:dyDescent="0.3">
      <c r="A31" s="25" t="s">
        <v>35</v>
      </c>
    </row>
    <row r="32" spans="1:1" x14ac:dyDescent="0.25">
      <c r="A32" s="25" t="s">
        <v>32</v>
      </c>
    </row>
    <row r="33" spans="1:1" ht="13" x14ac:dyDescent="0.3">
      <c r="A33" s="25" t="s">
        <v>36</v>
      </c>
    </row>
    <row r="34" spans="1:1" ht="61.15" customHeight="1" x14ac:dyDescent="0.35">
      <c r="A34" s="26" t="s">
        <v>26</v>
      </c>
    </row>
    <row r="35" spans="1:1" ht="15.5" x14ac:dyDescent="0.35">
      <c r="A35" s="26" t="s">
        <v>44</v>
      </c>
    </row>
    <row r="36" spans="1:1" ht="34.15" customHeight="1" x14ac:dyDescent="0.3">
      <c r="A36" s="27"/>
    </row>
    <row r="37" spans="1:1" ht="13" x14ac:dyDescent="0.3">
      <c r="A37" s="28" t="s">
        <v>45</v>
      </c>
    </row>
    <row r="38" spans="1:1" x14ac:dyDescent="0.25">
      <c r="A38" s="29" t="s">
        <v>27</v>
      </c>
    </row>
    <row r="39" spans="1:1" ht="13" x14ac:dyDescent="0.3">
      <c r="A39" s="27"/>
    </row>
    <row r="40" spans="1:1" x14ac:dyDescent="0.25">
      <c r="A40" s="77" t="str">
        <f ca="1">+CONCATENATE("copyright 2005 - ",YEAR(A41)," K! Business Solutions GmbH, Erkrath - Germany")</f>
        <v>copyright 2005 - 2014 K! Business Solutions GmbH, Erkrath - Germany</v>
      </c>
    </row>
    <row r="41" spans="1:1" x14ac:dyDescent="0.25">
      <c r="A41" s="78">
        <f ca="1">+TODAY()</f>
        <v>41942</v>
      </c>
    </row>
  </sheetData>
  <phoneticPr fontId="3" type="noConversion"/>
  <pageMargins left="0.78740157480314965" right="0.78740157480314965" top="0.39370078740157483" bottom="0" header="0.51181102362204722" footer="0.51181102362204722"/>
  <pageSetup paperSize="9" scale="11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51"/>
  <sheetViews>
    <sheetView showGridLines="0" showZeros="0" topLeftCell="A14" zoomScale="85" workbookViewId="0">
      <selection activeCell="D36" sqref="D36"/>
    </sheetView>
  </sheetViews>
  <sheetFormatPr baseColWidth="10" defaultRowHeight="12.5" x14ac:dyDescent="0.25"/>
  <cols>
    <col min="1" max="1" width="23.7265625" customWidth="1"/>
    <col min="2" max="2" width="4.81640625" customWidth="1"/>
    <col min="3" max="3" width="19.453125" customWidth="1"/>
    <col min="4" max="4" width="14" customWidth="1"/>
    <col min="5" max="5" width="15.1796875" customWidth="1"/>
    <col min="6" max="6" width="13" customWidth="1"/>
  </cols>
  <sheetData>
    <row r="1" spans="1:6" ht="20.5" thickTop="1" x14ac:dyDescent="0.4">
      <c r="A1" s="83" t="s">
        <v>51</v>
      </c>
      <c r="B1" s="84"/>
      <c r="C1" s="85"/>
      <c r="D1" s="85"/>
      <c r="E1" s="85"/>
      <c r="F1" s="86"/>
    </row>
    <row r="2" spans="1:6" ht="20" x14ac:dyDescent="0.4">
      <c r="A2" s="87"/>
      <c r="B2" s="88"/>
      <c r="C2" s="89"/>
      <c r="D2" s="89"/>
      <c r="E2" s="89"/>
      <c r="F2" s="90"/>
    </row>
    <row r="3" spans="1:6" ht="20" x14ac:dyDescent="0.4">
      <c r="A3" s="91" t="s">
        <v>52</v>
      </c>
      <c r="B3" s="88"/>
      <c r="C3" s="89"/>
      <c r="D3" s="89"/>
      <c r="E3" s="89"/>
      <c r="F3" s="90"/>
    </row>
    <row r="4" spans="1:6" ht="20" x14ac:dyDescent="0.4">
      <c r="A4" s="91" t="s">
        <v>53</v>
      </c>
      <c r="B4" s="88"/>
      <c r="C4" s="89"/>
      <c r="D4" s="89"/>
      <c r="E4" s="89"/>
      <c r="F4" s="90"/>
    </row>
    <row r="5" spans="1:6" s="8" customFormat="1" x14ac:dyDescent="0.25">
      <c r="A5" s="34"/>
      <c r="B5" s="31"/>
      <c r="C5" s="31"/>
      <c r="D5" s="31"/>
      <c r="E5" s="31"/>
      <c r="F5" s="35"/>
    </row>
    <row r="6" spans="1:6" s="8" customFormat="1" x14ac:dyDescent="0.25">
      <c r="A6" s="34"/>
      <c r="B6" s="31"/>
      <c r="C6" s="31"/>
      <c r="D6" s="31"/>
      <c r="E6" s="31"/>
      <c r="F6" s="35"/>
    </row>
    <row r="7" spans="1:6" x14ac:dyDescent="0.25">
      <c r="A7" s="36"/>
      <c r="B7" s="30"/>
      <c r="C7" s="30"/>
      <c r="D7" s="30"/>
      <c r="E7" s="30"/>
      <c r="F7" s="37"/>
    </row>
    <row r="8" spans="1:6" x14ac:dyDescent="0.25">
      <c r="A8" s="36" t="s">
        <v>4</v>
      </c>
      <c r="B8" s="30"/>
      <c r="C8" s="2" t="s">
        <v>5</v>
      </c>
      <c r="D8" s="30"/>
      <c r="E8" s="30"/>
      <c r="F8" s="37"/>
    </row>
    <row r="9" spans="1:6" x14ac:dyDescent="0.25">
      <c r="A9" s="36"/>
      <c r="B9" s="30"/>
      <c r="C9" s="30"/>
      <c r="D9" s="30"/>
      <c r="E9" s="30"/>
      <c r="F9" s="37"/>
    </row>
    <row r="10" spans="1:6" x14ac:dyDescent="0.25">
      <c r="A10" s="36" t="s">
        <v>0</v>
      </c>
      <c r="B10" s="30"/>
      <c r="C10" s="5">
        <v>42005</v>
      </c>
      <c r="D10" s="1">
        <f>YEAR(C10)</f>
        <v>2015</v>
      </c>
      <c r="E10" s="1" t="str">
        <f>IF(MOD(D10,4)=0,"S","")</f>
        <v/>
      </c>
      <c r="F10" s="37"/>
    </row>
    <row r="11" spans="1:6" x14ac:dyDescent="0.25">
      <c r="A11" s="36"/>
      <c r="B11" s="30"/>
      <c r="C11" s="30"/>
      <c r="D11" s="30"/>
      <c r="E11" s="30"/>
      <c r="F11" s="37"/>
    </row>
    <row r="12" spans="1:6" x14ac:dyDescent="0.25">
      <c r="A12" s="36" t="s">
        <v>1</v>
      </c>
      <c r="B12" s="30"/>
      <c r="C12" s="4" t="s">
        <v>2</v>
      </c>
      <c r="D12" s="30"/>
      <c r="E12" s="30"/>
      <c r="F12" s="37"/>
    </row>
    <row r="13" spans="1:6" x14ac:dyDescent="0.25">
      <c r="A13" s="36"/>
      <c r="B13" s="30"/>
      <c r="C13" s="30"/>
      <c r="D13" s="30"/>
      <c r="E13" s="30"/>
      <c r="F13" s="37"/>
    </row>
    <row r="14" spans="1:6" x14ac:dyDescent="0.25">
      <c r="A14" s="36" t="s">
        <v>14</v>
      </c>
      <c r="B14" s="30"/>
      <c r="C14" s="81">
        <v>0.155</v>
      </c>
      <c r="D14" s="30"/>
      <c r="E14" s="30"/>
      <c r="F14" s="37"/>
    </row>
    <row r="15" spans="1:6" x14ac:dyDescent="0.25">
      <c r="A15" s="36"/>
      <c r="B15" s="30"/>
      <c r="C15" s="30"/>
      <c r="D15" s="30"/>
      <c r="E15" s="30"/>
      <c r="F15" s="37"/>
    </row>
    <row r="16" spans="1:6" x14ac:dyDescent="0.25">
      <c r="A16" s="36"/>
      <c r="B16" s="30"/>
      <c r="C16" s="30"/>
      <c r="D16" s="30"/>
      <c r="E16" s="30"/>
      <c r="F16" s="37"/>
    </row>
    <row r="17" spans="1:8" ht="41.25" customHeight="1" x14ac:dyDescent="0.3">
      <c r="A17" s="36"/>
      <c r="B17" s="30"/>
      <c r="C17" s="9" t="s">
        <v>38</v>
      </c>
      <c r="D17" s="32"/>
      <c r="E17" s="9" t="s">
        <v>3</v>
      </c>
      <c r="F17" s="37"/>
    </row>
    <row r="18" spans="1:8" x14ac:dyDescent="0.25">
      <c r="A18" s="36"/>
      <c r="B18" s="30"/>
      <c r="C18" s="30"/>
      <c r="D18" s="30"/>
      <c r="E18" s="30"/>
      <c r="F18" s="37"/>
    </row>
    <row r="19" spans="1:8" x14ac:dyDescent="0.25">
      <c r="A19" s="36" t="s">
        <v>47</v>
      </c>
      <c r="B19" s="79">
        <f>+IF(C19&lt;&gt;0,360,0)</f>
        <v>360</v>
      </c>
      <c r="C19" s="6">
        <v>2135172</v>
      </c>
      <c r="D19" s="30"/>
      <c r="E19" s="6">
        <v>150000</v>
      </c>
      <c r="F19" s="37"/>
      <c r="H19" s="47"/>
    </row>
    <row r="20" spans="1:8" x14ac:dyDescent="0.25">
      <c r="A20" s="38">
        <f>C10</f>
        <v>42005</v>
      </c>
      <c r="B20" s="33">
        <f>+IF(C20&lt;&gt;0,31,0)</f>
        <v>31</v>
      </c>
      <c r="C20" s="6">
        <v>146824</v>
      </c>
      <c r="D20" s="30"/>
      <c r="E20" s="6">
        <v>166000</v>
      </c>
      <c r="F20" s="37"/>
      <c r="G20" s="3"/>
      <c r="H20" s="47"/>
    </row>
    <row r="21" spans="1:8" x14ac:dyDescent="0.25">
      <c r="A21" s="38">
        <f>IF(B20&gt;0,A20+B20,0)</f>
        <v>42036</v>
      </c>
      <c r="B21" s="33">
        <f>IF(E10="S",29,28)</f>
        <v>28</v>
      </c>
      <c r="C21" s="6">
        <v>198777</v>
      </c>
      <c r="D21" s="30"/>
      <c r="E21" s="6">
        <v>181000</v>
      </c>
      <c r="F21" s="37"/>
      <c r="G21" s="3"/>
      <c r="H21" s="47"/>
    </row>
    <row r="22" spans="1:8" x14ac:dyDescent="0.25">
      <c r="A22" s="38">
        <f t="shared" ref="A22:A31" si="0">IF(B21&gt;0,A21+B21,0)</f>
        <v>42064</v>
      </c>
      <c r="B22" s="33">
        <f>+IF(C22&lt;&gt;0,31,0)</f>
        <v>31</v>
      </c>
      <c r="C22" s="6">
        <v>245671</v>
      </c>
      <c r="D22" s="30"/>
      <c r="E22" s="6">
        <v>112000</v>
      </c>
      <c r="F22" s="37"/>
      <c r="G22" s="3"/>
      <c r="H22" s="47"/>
    </row>
    <row r="23" spans="1:8" x14ac:dyDescent="0.25">
      <c r="A23" s="38">
        <f t="shared" si="0"/>
        <v>42095</v>
      </c>
      <c r="B23" s="33">
        <f>+IF(C23&lt;&gt;0,30,0)</f>
        <v>30</v>
      </c>
      <c r="C23" s="6">
        <v>120452</v>
      </c>
      <c r="D23" s="30"/>
      <c r="E23" s="6">
        <v>250000</v>
      </c>
      <c r="F23" s="37"/>
      <c r="G23" s="3"/>
      <c r="H23" s="47"/>
    </row>
    <row r="24" spans="1:8" x14ac:dyDescent="0.25">
      <c r="A24" s="38">
        <f t="shared" si="0"/>
        <v>42125</v>
      </c>
      <c r="B24" s="33">
        <f>+IF(C24&lt;&gt;0,31,0)</f>
        <v>0</v>
      </c>
      <c r="C24" s="6"/>
      <c r="D24" s="30"/>
      <c r="E24" s="6"/>
      <c r="F24" s="37"/>
      <c r="G24" s="3"/>
      <c r="H24" s="47"/>
    </row>
    <row r="25" spans="1:8" x14ac:dyDescent="0.25">
      <c r="A25" s="38">
        <f t="shared" si="0"/>
        <v>0</v>
      </c>
      <c r="B25" s="33">
        <f>+IF(C25&lt;&gt;0,30,0)</f>
        <v>0</v>
      </c>
      <c r="C25" s="6"/>
      <c r="D25" s="30"/>
      <c r="E25" s="6"/>
      <c r="F25" s="37"/>
      <c r="G25" s="3"/>
      <c r="H25" s="47"/>
    </row>
    <row r="26" spans="1:8" x14ac:dyDescent="0.25">
      <c r="A26" s="38">
        <f t="shared" si="0"/>
        <v>0</v>
      </c>
      <c r="B26" s="33">
        <f t="shared" ref="B26:B31" si="1">+IF(C26&lt;&gt;0,31,0)</f>
        <v>0</v>
      </c>
      <c r="C26" s="6"/>
      <c r="D26" s="30"/>
      <c r="E26" s="6"/>
      <c r="F26" s="37"/>
      <c r="G26" s="3"/>
      <c r="H26" s="47"/>
    </row>
    <row r="27" spans="1:8" x14ac:dyDescent="0.25">
      <c r="A27" s="38">
        <f t="shared" si="0"/>
        <v>0</v>
      </c>
      <c r="B27" s="33">
        <f t="shared" si="1"/>
        <v>0</v>
      </c>
      <c r="C27" s="6"/>
      <c r="D27" s="30"/>
      <c r="E27" s="6"/>
      <c r="F27" s="37"/>
      <c r="G27" s="3"/>
      <c r="H27" s="47"/>
    </row>
    <row r="28" spans="1:8" x14ac:dyDescent="0.25">
      <c r="A28" s="38">
        <f t="shared" si="0"/>
        <v>0</v>
      </c>
      <c r="B28" s="33">
        <f>+IF(C28&lt;&gt;0,30,0)</f>
        <v>0</v>
      </c>
      <c r="C28" s="6"/>
      <c r="D28" s="30"/>
      <c r="E28" s="6"/>
      <c r="F28" s="37"/>
      <c r="G28" s="3"/>
      <c r="H28" s="47"/>
    </row>
    <row r="29" spans="1:8" x14ac:dyDescent="0.25">
      <c r="A29" s="38">
        <f t="shared" si="0"/>
        <v>0</v>
      </c>
      <c r="B29" s="33">
        <f t="shared" si="1"/>
        <v>0</v>
      </c>
      <c r="C29" s="6"/>
      <c r="D29" s="30"/>
      <c r="E29" s="6"/>
      <c r="F29" s="37"/>
      <c r="G29" s="3"/>
      <c r="H29" s="47"/>
    </row>
    <row r="30" spans="1:8" x14ac:dyDescent="0.25">
      <c r="A30" s="38">
        <f t="shared" si="0"/>
        <v>0</v>
      </c>
      <c r="B30" s="33">
        <f>+IF(C30&lt;&gt;0,30,0)</f>
        <v>0</v>
      </c>
      <c r="C30" s="6"/>
      <c r="D30" s="30"/>
      <c r="E30" s="6"/>
      <c r="F30" s="37"/>
      <c r="G30" s="3"/>
      <c r="H30" s="47"/>
    </row>
    <row r="31" spans="1:8" x14ac:dyDescent="0.25">
      <c r="A31" s="38">
        <f t="shared" si="0"/>
        <v>0</v>
      </c>
      <c r="B31" s="33">
        <f t="shared" si="1"/>
        <v>0</v>
      </c>
      <c r="C31" s="6"/>
      <c r="D31" s="30"/>
      <c r="E31" s="6"/>
      <c r="F31" s="37"/>
      <c r="G31" s="3"/>
      <c r="H31" s="47"/>
    </row>
    <row r="32" spans="1:8" x14ac:dyDescent="0.25">
      <c r="A32" s="39"/>
      <c r="B32" s="74">
        <f>SUM(B19:B31)</f>
        <v>480</v>
      </c>
      <c r="C32" s="74">
        <f>SUM(C19:C31)</f>
        <v>2846896</v>
      </c>
      <c r="D32" s="30"/>
      <c r="E32" s="74">
        <f>+AVERAGE(E19:E31)</f>
        <v>171800</v>
      </c>
      <c r="F32" s="37"/>
    </row>
    <row r="33" spans="1:9" ht="15.5" x14ac:dyDescent="0.35">
      <c r="A33" s="92" t="s">
        <v>48</v>
      </c>
      <c r="B33" s="93"/>
      <c r="C33" s="93"/>
      <c r="D33" s="30"/>
      <c r="E33" s="75">
        <f>ROUND(+E32/(C32/B32),0)</f>
        <v>29</v>
      </c>
      <c r="F33" s="37"/>
      <c r="I33" s="47"/>
    </row>
    <row r="34" spans="1:9" ht="13" x14ac:dyDescent="0.3">
      <c r="A34" s="40" t="s">
        <v>12</v>
      </c>
      <c r="B34" s="30"/>
      <c r="C34" s="30"/>
      <c r="D34" s="30"/>
      <c r="E34" s="4">
        <v>20</v>
      </c>
      <c r="F34" s="37"/>
    </row>
    <row r="35" spans="1:9" ht="13" thickBot="1" x14ac:dyDescent="0.3">
      <c r="A35" s="41"/>
      <c r="B35" s="42"/>
      <c r="C35" s="42"/>
      <c r="D35" s="42"/>
      <c r="E35" s="42"/>
      <c r="F35" s="43"/>
    </row>
    <row r="36" spans="1:9" ht="13" thickTop="1" x14ac:dyDescent="0.25"/>
    <row r="38" spans="1:9" x14ac:dyDescent="0.25">
      <c r="C38">
        <f>+SUMIF(C20:C31,0,B20:B31)</f>
        <v>0</v>
      </c>
    </row>
    <row r="48" spans="1:9" x14ac:dyDescent="0.25">
      <c r="A48" s="7"/>
      <c r="B48" s="7"/>
      <c r="C48" s="3"/>
    </row>
    <row r="49" spans="1:3" x14ac:dyDescent="0.25">
      <c r="A49" s="7"/>
      <c r="B49" s="7"/>
      <c r="C49" s="3"/>
    </row>
    <row r="50" spans="1:3" x14ac:dyDescent="0.25">
      <c r="A50" s="7"/>
      <c r="B50" s="7"/>
      <c r="C50" s="3"/>
    </row>
    <row r="51" spans="1:3" x14ac:dyDescent="0.25">
      <c r="A51" s="7"/>
      <c r="B51" s="7"/>
      <c r="C51" s="3"/>
    </row>
  </sheetData>
  <mergeCells count="1">
    <mergeCell ref="A33:C33"/>
  </mergeCells>
  <phoneticPr fontId="3" type="noConversion"/>
  <dataValidations count="1">
    <dataValidation allowBlank="1" showInputMessage="1" showErrorMessage="1" promptTitle="ACHTUNG" prompt="Monat und Jahr sowie Monatstage werden nach Eingabe des Monatsumsatzes automatisch ermittelt!" sqref="A20:B31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G19"/>
  <sheetViews>
    <sheetView showGridLines="0" showZeros="0" zoomScale="63" workbookViewId="0"/>
  </sheetViews>
  <sheetFormatPr baseColWidth="10" defaultRowHeight="12.5" x14ac:dyDescent="0.25"/>
  <cols>
    <col min="1" max="1" width="15.453125" customWidth="1"/>
    <col min="2" max="2" width="5" customWidth="1"/>
    <col min="3" max="3" width="13.453125" customWidth="1"/>
    <col min="4" max="4" width="18.1796875" customWidth="1"/>
    <col min="5" max="5" width="19" customWidth="1"/>
    <col min="6" max="6" width="11.7265625" customWidth="1"/>
    <col min="7" max="7" width="13.26953125" customWidth="1"/>
  </cols>
  <sheetData>
    <row r="1" spans="1:7" ht="22.15" customHeight="1" x14ac:dyDescent="0.4">
      <c r="A1" s="69" t="s">
        <v>11</v>
      </c>
      <c r="G1" s="72" t="str">
        <f>DATA!C8</f>
        <v>Goldmann GmbH</v>
      </c>
    </row>
    <row r="2" spans="1:7" ht="24" customHeight="1" x14ac:dyDescent="0.35">
      <c r="A2" s="70" t="str">
        <f>DATA!A12</f>
        <v>Währung:</v>
      </c>
      <c r="B2" s="70" t="str">
        <f>DATA!C12</f>
        <v>EUR</v>
      </c>
      <c r="C2" s="70"/>
      <c r="D2" s="70"/>
      <c r="F2" s="68" t="s">
        <v>37</v>
      </c>
      <c r="G2" s="73">
        <f>DATA!D10</f>
        <v>2015</v>
      </c>
    </row>
    <row r="4" spans="1:7" x14ac:dyDescent="0.25">
      <c r="B4" s="80">
        <f>SUM(B6:B18)</f>
        <v>480</v>
      </c>
    </row>
    <row r="5" spans="1:7" ht="39" x14ac:dyDescent="0.4">
      <c r="A5" s="64" t="s">
        <v>6</v>
      </c>
      <c r="B5" s="11" t="s">
        <v>7</v>
      </c>
      <c r="C5" s="65" t="s">
        <v>8</v>
      </c>
      <c r="D5" s="66" t="s">
        <v>16</v>
      </c>
      <c r="E5" s="18" t="s">
        <v>46</v>
      </c>
      <c r="F5" s="67" t="s">
        <v>10</v>
      </c>
      <c r="G5" s="15" t="s">
        <v>13</v>
      </c>
    </row>
    <row r="6" spans="1:7" ht="20.25" customHeight="1" x14ac:dyDescent="0.4">
      <c r="B6" s="80">
        <f>DATA!B19</f>
        <v>360</v>
      </c>
      <c r="C6" s="76">
        <f>+DATA!C19</f>
        <v>2135172</v>
      </c>
      <c r="D6" s="76">
        <f>+DATA!E19</f>
        <v>150000</v>
      </c>
      <c r="G6" s="71">
        <f>DATA!E34</f>
        <v>20</v>
      </c>
    </row>
    <row r="7" spans="1:7" ht="43.5" x14ac:dyDescent="0.75">
      <c r="A7" s="60">
        <f>DATA!A20</f>
        <v>42005</v>
      </c>
      <c r="B7" s="10">
        <f>DATA!B20</f>
        <v>31</v>
      </c>
      <c r="C7" s="61">
        <f>DATA!C20</f>
        <v>146824</v>
      </c>
      <c r="D7" s="62">
        <f>DATA!E20</f>
        <v>166000</v>
      </c>
      <c r="E7" s="63">
        <f>IF(D7&gt;0,ROUND(IF(C7&gt;0,AVERAGE($D$6:D7)/(SUM($C$6:C7)/$B$4),""),0),"")</f>
        <v>33</v>
      </c>
      <c r="F7" s="21"/>
      <c r="G7" s="59" t="str">
        <f>IF(E7="","",IF(E7&gt;G$6,"+","Ö"))</f>
        <v>+</v>
      </c>
    </row>
    <row r="8" spans="1:7" ht="43.5" x14ac:dyDescent="0.75">
      <c r="A8" s="60">
        <f>DATA!A21</f>
        <v>42036</v>
      </c>
      <c r="B8" s="10">
        <f>DATA!B21</f>
        <v>28</v>
      </c>
      <c r="C8" s="61">
        <f>DATA!C21</f>
        <v>198777</v>
      </c>
      <c r="D8" s="62">
        <f>DATA!E21</f>
        <v>181000</v>
      </c>
      <c r="E8" s="63">
        <f>IF(D8&gt;0,ROUND(IF(C8&gt;0,AVERAGE($D$6:D8)/(SUM($C$6:C8)/$B$4),""),0),"")</f>
        <v>32</v>
      </c>
      <c r="F8" s="59" t="str">
        <f>IF(E8="","",IF(E8&gt;E7,"+","Ö"))</f>
        <v>Ö</v>
      </c>
      <c r="G8" s="59" t="str">
        <f t="shared" ref="G8:G18" si="0">IF(E8="","",IF(E8&gt;G$6,"+","Ö"))</f>
        <v>+</v>
      </c>
    </row>
    <row r="9" spans="1:7" ht="43.5" x14ac:dyDescent="0.75">
      <c r="A9" s="60">
        <f>DATA!A22</f>
        <v>42064</v>
      </c>
      <c r="B9" s="10">
        <f>DATA!B22</f>
        <v>31</v>
      </c>
      <c r="C9" s="61">
        <f>DATA!C22</f>
        <v>245671</v>
      </c>
      <c r="D9" s="62">
        <f>DATA!E22</f>
        <v>112000</v>
      </c>
      <c r="E9" s="63">
        <f>IF(D9&gt;0,ROUND(IF(C9&gt;0,AVERAGE($D$6:D9)/(SUM($C$6:C9)/$B$4),""),0),"")</f>
        <v>27</v>
      </c>
      <c r="F9" s="59" t="str">
        <f t="shared" ref="F9:F18" si="1">IF(E9="","",IF(E9&gt;E8,"+","Ö"))</f>
        <v>Ö</v>
      </c>
      <c r="G9" s="59" t="str">
        <f t="shared" si="0"/>
        <v>+</v>
      </c>
    </row>
    <row r="10" spans="1:7" ht="43.5" x14ac:dyDescent="0.75">
      <c r="A10" s="60">
        <f>DATA!A23</f>
        <v>42095</v>
      </c>
      <c r="B10" s="10">
        <f>DATA!B23</f>
        <v>30</v>
      </c>
      <c r="C10" s="61">
        <f>DATA!C23</f>
        <v>120452</v>
      </c>
      <c r="D10" s="62">
        <f>DATA!E23</f>
        <v>250000</v>
      </c>
      <c r="E10" s="63">
        <f>IF(D10&gt;0,ROUND(IF(C10&gt;0,AVERAGE($D$6:D10)/(SUM($C$6:C10)/$B$4),""),0),"")</f>
        <v>29</v>
      </c>
      <c r="F10" s="59" t="str">
        <f t="shared" si="1"/>
        <v>+</v>
      </c>
      <c r="G10" s="59" t="str">
        <f t="shared" si="0"/>
        <v>+</v>
      </c>
    </row>
    <row r="11" spans="1:7" ht="43.5" x14ac:dyDescent="0.75">
      <c r="A11" s="60">
        <f>DATA!A24</f>
        <v>42125</v>
      </c>
      <c r="B11" s="10">
        <f>DATA!B24</f>
        <v>0</v>
      </c>
      <c r="C11" s="61">
        <f>DATA!C24</f>
        <v>0</v>
      </c>
      <c r="D11" s="62">
        <f>DATA!E24</f>
        <v>0</v>
      </c>
      <c r="E11" s="63" t="str">
        <f>IF(D11&gt;0,ROUND(IF(C11&gt;0,AVERAGE($D$6:D11)/(SUM($C$6:C11)/$B$4),""),0),"")</f>
        <v/>
      </c>
      <c r="F11" s="59" t="str">
        <f t="shared" si="1"/>
        <v/>
      </c>
      <c r="G11" s="59" t="str">
        <f t="shared" si="0"/>
        <v/>
      </c>
    </row>
    <row r="12" spans="1:7" ht="43.5" x14ac:dyDescent="0.75">
      <c r="A12" s="60">
        <f>DATA!A25</f>
        <v>0</v>
      </c>
      <c r="B12" s="10">
        <f>DATA!B25</f>
        <v>0</v>
      </c>
      <c r="C12" s="61">
        <f>DATA!C25</f>
        <v>0</v>
      </c>
      <c r="D12" s="62">
        <f>DATA!E25</f>
        <v>0</v>
      </c>
      <c r="E12" s="63" t="str">
        <f>IF(D12&gt;0,ROUND(IF(C12&gt;0,AVERAGE($D$6:D12)/(SUM($C$6:C12)/$B$4),""),0),"")</f>
        <v/>
      </c>
      <c r="F12" s="59" t="str">
        <f t="shared" si="1"/>
        <v/>
      </c>
      <c r="G12" s="59" t="str">
        <f t="shared" si="0"/>
        <v/>
      </c>
    </row>
    <row r="13" spans="1:7" ht="43.5" x14ac:dyDescent="0.75">
      <c r="A13" s="60">
        <f>DATA!A26</f>
        <v>0</v>
      </c>
      <c r="B13" s="10">
        <f>DATA!B26</f>
        <v>0</v>
      </c>
      <c r="C13" s="61">
        <f>DATA!C26</f>
        <v>0</v>
      </c>
      <c r="D13" s="62">
        <f>DATA!E26</f>
        <v>0</v>
      </c>
      <c r="E13" s="63" t="str">
        <f>IF(D13&gt;0,ROUND(IF(C13&gt;0,AVERAGE($D$6:D13)/(SUM($C$6:C13)/$B$4),""),0),"")</f>
        <v/>
      </c>
      <c r="F13" s="59" t="str">
        <f t="shared" si="1"/>
        <v/>
      </c>
      <c r="G13" s="59" t="str">
        <f t="shared" si="0"/>
        <v/>
      </c>
    </row>
    <row r="14" spans="1:7" ht="43.5" x14ac:dyDescent="0.75">
      <c r="A14" s="60">
        <f>DATA!A27</f>
        <v>0</v>
      </c>
      <c r="B14" s="10">
        <f>DATA!B27</f>
        <v>0</v>
      </c>
      <c r="C14" s="61">
        <f>DATA!C27</f>
        <v>0</v>
      </c>
      <c r="D14" s="62">
        <f>DATA!E27</f>
        <v>0</v>
      </c>
      <c r="E14" s="63" t="str">
        <f>IF(D14&gt;0,ROUND(IF(C14&gt;0,AVERAGE($D$6:D14)/(SUM($C$6:C14)/$B$4),""),0),"")</f>
        <v/>
      </c>
      <c r="F14" s="59" t="str">
        <f t="shared" si="1"/>
        <v/>
      </c>
      <c r="G14" s="59" t="str">
        <f t="shared" si="0"/>
        <v/>
      </c>
    </row>
    <row r="15" spans="1:7" ht="43.5" x14ac:dyDescent="0.75">
      <c r="A15" s="60">
        <f>DATA!A28</f>
        <v>0</v>
      </c>
      <c r="B15" s="10">
        <f>DATA!B28</f>
        <v>0</v>
      </c>
      <c r="C15" s="61">
        <f>DATA!C28</f>
        <v>0</v>
      </c>
      <c r="D15" s="62">
        <f>DATA!E28</f>
        <v>0</v>
      </c>
      <c r="E15" s="63" t="str">
        <f>IF(D15&gt;0,ROUND(IF(C15&gt;0,AVERAGE($D$6:D15)/(SUM($C$6:C15)/$B$4),""),0),"")</f>
        <v/>
      </c>
      <c r="F15" s="59" t="str">
        <f t="shared" si="1"/>
        <v/>
      </c>
      <c r="G15" s="59" t="str">
        <f t="shared" si="0"/>
        <v/>
      </c>
    </row>
    <row r="16" spans="1:7" ht="43.5" x14ac:dyDescent="0.75">
      <c r="A16" s="60">
        <f>DATA!A29</f>
        <v>0</v>
      </c>
      <c r="B16" s="10">
        <f>DATA!B29</f>
        <v>0</v>
      </c>
      <c r="C16" s="61">
        <f>DATA!C29</f>
        <v>0</v>
      </c>
      <c r="D16" s="62">
        <f>DATA!E29</f>
        <v>0</v>
      </c>
      <c r="E16" s="63" t="str">
        <f>IF(D16&gt;0,ROUND(IF(C16&gt;0,AVERAGE($D$6:D16)/(SUM($C$6:C16)/$B$4),""),0),"")</f>
        <v/>
      </c>
      <c r="F16" s="59" t="str">
        <f t="shared" si="1"/>
        <v/>
      </c>
      <c r="G16" s="59" t="str">
        <f t="shared" si="0"/>
        <v/>
      </c>
    </row>
    <row r="17" spans="1:7" ht="43.5" x14ac:dyDescent="0.75">
      <c r="A17" s="60">
        <f>DATA!A30</f>
        <v>0</v>
      </c>
      <c r="B17" s="10">
        <f>DATA!B30</f>
        <v>0</v>
      </c>
      <c r="C17" s="61">
        <f>DATA!C30</f>
        <v>0</v>
      </c>
      <c r="D17" s="62">
        <f>DATA!E30</f>
        <v>0</v>
      </c>
      <c r="E17" s="63" t="str">
        <f>IF(D17&gt;0,ROUND(IF(C17&gt;0,AVERAGE($D$6:D17)/(SUM($C$6:C17)/$B$4),""),0),"")</f>
        <v/>
      </c>
      <c r="F17" s="59" t="str">
        <f t="shared" si="1"/>
        <v/>
      </c>
      <c r="G17" s="59" t="str">
        <f t="shared" si="0"/>
        <v/>
      </c>
    </row>
    <row r="18" spans="1:7" ht="43.5" x14ac:dyDescent="0.75">
      <c r="A18" s="60">
        <f>DATA!A31</f>
        <v>0</v>
      </c>
      <c r="B18" s="10">
        <f>DATA!B31</f>
        <v>0</v>
      </c>
      <c r="C18" s="61">
        <f>DATA!C31</f>
        <v>0</v>
      </c>
      <c r="D18" s="62">
        <f>DATA!E31</f>
        <v>0</v>
      </c>
      <c r="E18" s="63" t="str">
        <f>IF(D18&gt;0,ROUND(IF(C18&gt;0,AVERAGE($D$6:D18)/(SUM($C$6:C18)/$B$4),""),0),"")</f>
        <v/>
      </c>
      <c r="F18" s="59" t="str">
        <f t="shared" si="1"/>
        <v/>
      </c>
      <c r="G18" s="59" t="str">
        <f t="shared" si="0"/>
        <v/>
      </c>
    </row>
    <row r="19" spans="1:7" x14ac:dyDescent="0.25">
      <c r="A19" s="7"/>
    </row>
  </sheetData>
  <phoneticPr fontId="3" type="noConversion"/>
  <conditionalFormatting sqref="F8:F18 G7:G18">
    <cfRule type="cellIs" dxfId="5" priority="1" stopIfTrue="1" operator="equal">
      <formula>"Ü"</formula>
    </cfRule>
    <cfRule type="cellIs" dxfId="4" priority="2" stopIfTrue="1" operator="equal">
      <formula>"Ö"</formula>
    </cfRule>
    <cfRule type="cellIs" dxfId="3" priority="3" stopIfTrue="1" operator="equal">
      <formula>"+"</formula>
    </cfRule>
  </conditionalFormatting>
  <pageMargins left="0.78740157499999996" right="0.78740157499999996" top="0.984251969" bottom="0.984251969" header="0.4921259845" footer="0.4921259845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20"/>
  <sheetViews>
    <sheetView showGridLines="0" showZeros="0" zoomScale="90" workbookViewId="0">
      <selection sqref="A1:J11"/>
    </sheetView>
  </sheetViews>
  <sheetFormatPr baseColWidth="10" defaultRowHeight="12.5" x14ac:dyDescent="0.25"/>
  <cols>
    <col min="1" max="1" width="15.453125" customWidth="1"/>
    <col min="2" max="2" width="5" customWidth="1"/>
    <col min="3" max="3" width="13.453125" customWidth="1"/>
    <col min="4" max="4" width="15.1796875" customWidth="1"/>
    <col min="5" max="5" width="10.453125" customWidth="1"/>
    <col min="6" max="6" width="13.26953125" customWidth="1"/>
    <col min="7" max="7" width="14" customWidth="1"/>
    <col min="8" max="8" width="2.7265625" customWidth="1"/>
    <col min="9" max="9" width="14" customWidth="1"/>
    <col min="10" max="10" width="13.453125" bestFit="1" customWidth="1"/>
  </cols>
  <sheetData>
    <row r="1" spans="1:10" ht="18" x14ac:dyDescent="0.4">
      <c r="A1" s="20" t="s">
        <v>18</v>
      </c>
      <c r="G1" s="17" t="str">
        <f>DATA!C8</f>
        <v>Goldmann GmbH</v>
      </c>
      <c r="I1" s="48" t="s">
        <v>37</v>
      </c>
      <c r="J1" s="49">
        <f>DATA!D10</f>
        <v>2015</v>
      </c>
    </row>
    <row r="3" spans="1:10" x14ac:dyDescent="0.25">
      <c r="A3" t="str">
        <f>DATA!A12</f>
        <v>Währung:</v>
      </c>
      <c r="B3" t="str">
        <f>DATA!C12</f>
        <v>EUR</v>
      </c>
    </row>
    <row r="4" spans="1:10" x14ac:dyDescent="0.25">
      <c r="B4" s="80">
        <f>SUM(B6:B18)</f>
        <v>480</v>
      </c>
    </row>
    <row r="5" spans="1:10" ht="50.5" x14ac:dyDescent="0.3">
      <c r="A5" s="14" t="s">
        <v>6</v>
      </c>
      <c r="B5" s="11" t="s">
        <v>7</v>
      </c>
      <c r="C5" s="15" t="s">
        <v>8</v>
      </c>
      <c r="D5" s="18" t="s">
        <v>16</v>
      </c>
      <c r="E5" s="18" t="s">
        <v>9</v>
      </c>
      <c r="F5" s="15" t="s">
        <v>15</v>
      </c>
      <c r="G5" s="15" t="s">
        <v>17</v>
      </c>
      <c r="I5" s="15" t="s">
        <v>49</v>
      </c>
      <c r="J5" s="15" t="s">
        <v>50</v>
      </c>
    </row>
    <row r="6" spans="1:10" ht="20.25" customHeight="1" x14ac:dyDescent="0.3">
      <c r="B6" s="80">
        <f>DATA!B19</f>
        <v>360</v>
      </c>
      <c r="C6" s="76">
        <f>+DATA!C19</f>
        <v>2135172</v>
      </c>
      <c r="D6" s="76">
        <f>+DATA!E19</f>
        <v>150000</v>
      </c>
      <c r="F6" s="22">
        <f>DATA!C14</f>
        <v>0.155</v>
      </c>
      <c r="G6" s="16">
        <f>DATA!E34</f>
        <v>20</v>
      </c>
      <c r="I6" s="16">
        <f>DATA!E34</f>
        <v>20</v>
      </c>
      <c r="J6" s="16">
        <f>DATA!F34</f>
        <v>0</v>
      </c>
    </row>
    <row r="7" spans="1:10" ht="25.5" customHeight="1" x14ac:dyDescent="0.3">
      <c r="A7" s="13">
        <f>DATA!A20</f>
        <v>42005</v>
      </c>
      <c r="B7" s="10">
        <f>DATA!B20</f>
        <v>31</v>
      </c>
      <c r="C7" s="12">
        <f>DATA!C20</f>
        <v>146824</v>
      </c>
      <c r="D7" s="19">
        <f>DATA!E20</f>
        <v>166000</v>
      </c>
      <c r="E7" s="16">
        <f>IF(D7&gt;0,ROUND(IF(C7&gt;0,AVERAGE($D$6:D7)/(SUM($C$6:C7)/$B$4),""),0),"")</f>
        <v>33</v>
      </c>
      <c r="F7" s="19">
        <f>IF($E7="",0,+D7*$F$6/360*E7)</f>
        <v>2358.5833333333335</v>
      </c>
      <c r="G7" s="19">
        <f>IF($E7="",0,-D7*$F$6/360*$G$6)</f>
        <v>-1429.4444444444446</v>
      </c>
      <c r="I7" s="19">
        <f>IF(F7+G7&lt;&gt;0,+F7+G7,0)</f>
        <v>929.13888888888891</v>
      </c>
      <c r="J7" s="82">
        <f>IF(I7&lt;&gt;0,+I7/-G7,0)</f>
        <v>0.64999999999999991</v>
      </c>
    </row>
    <row r="8" spans="1:10" ht="25.5" customHeight="1" x14ac:dyDescent="0.3">
      <c r="A8" s="13">
        <f>DATA!A21</f>
        <v>42036</v>
      </c>
      <c r="B8" s="10">
        <f>DATA!B21</f>
        <v>28</v>
      </c>
      <c r="C8" s="12">
        <f>DATA!C21</f>
        <v>198777</v>
      </c>
      <c r="D8" s="19">
        <f>DATA!E21</f>
        <v>181000</v>
      </c>
      <c r="E8" s="16">
        <f>IF(D8&gt;0,ROUND(IF(C8&gt;0,AVERAGE($D$6:D8)/(SUM($C$6:C8)/$B$4),""),0),"")</f>
        <v>32</v>
      </c>
      <c r="F8" s="19">
        <f t="shared" ref="F8:F18" si="0">IF($E8="",0,+D8*$F$6/360*E8)</f>
        <v>2493.7777777777778</v>
      </c>
      <c r="G8" s="19">
        <f t="shared" ref="G8:G18" si="1">IF($E8="",0,-D8*$F$6/360*$G$6)</f>
        <v>-1558.6111111111111</v>
      </c>
      <c r="I8" s="19">
        <f t="shared" ref="I8:I18" si="2">IF(F8+G8&lt;&gt;0,+F8+G8,0)</f>
        <v>935.16666666666674</v>
      </c>
      <c r="J8" s="82">
        <f t="shared" ref="J8:J18" si="3">IF(I8&lt;&gt;0,+I8/-G8,0)</f>
        <v>0.60000000000000009</v>
      </c>
    </row>
    <row r="9" spans="1:10" ht="25.5" customHeight="1" x14ac:dyDescent="0.3">
      <c r="A9" s="13">
        <f>DATA!A22</f>
        <v>42064</v>
      </c>
      <c r="B9" s="10">
        <f>DATA!B22</f>
        <v>31</v>
      </c>
      <c r="C9" s="12">
        <f>DATA!C22</f>
        <v>245671</v>
      </c>
      <c r="D9" s="19">
        <f>DATA!E22</f>
        <v>112000</v>
      </c>
      <c r="E9" s="16">
        <f>IF(D9&gt;0,ROUND(IF(C9&gt;0,AVERAGE($D$6:D9)/(SUM($C$6:C9)/$B$4),""),0),"")</f>
        <v>27</v>
      </c>
      <c r="F9" s="19">
        <f t="shared" si="0"/>
        <v>1302</v>
      </c>
      <c r="G9" s="19">
        <f t="shared" si="1"/>
        <v>-964.44444444444446</v>
      </c>
      <c r="I9" s="19">
        <f t="shared" si="2"/>
        <v>337.55555555555554</v>
      </c>
      <c r="J9" s="82">
        <f t="shared" si="3"/>
        <v>0.35</v>
      </c>
    </row>
    <row r="10" spans="1:10" ht="25.5" customHeight="1" x14ac:dyDescent="0.3">
      <c r="A10" s="13">
        <f>DATA!A23</f>
        <v>42095</v>
      </c>
      <c r="B10" s="10">
        <f>DATA!B23</f>
        <v>30</v>
      </c>
      <c r="C10" s="12">
        <f>DATA!C23</f>
        <v>120452</v>
      </c>
      <c r="D10" s="19">
        <f>DATA!E23</f>
        <v>250000</v>
      </c>
      <c r="E10" s="16">
        <f>IF(D10&gt;0,ROUND(IF(C10&gt;0,AVERAGE($D$6:D10)/(SUM($C$6:C10)/$B$4),""),0),"")</f>
        <v>29</v>
      </c>
      <c r="F10" s="19">
        <f t="shared" si="0"/>
        <v>3121.5277777777778</v>
      </c>
      <c r="G10" s="19">
        <f t="shared" si="1"/>
        <v>-2152.7777777777778</v>
      </c>
      <c r="I10" s="19">
        <f t="shared" si="2"/>
        <v>968.75</v>
      </c>
      <c r="J10" s="82">
        <f t="shared" si="3"/>
        <v>0.45</v>
      </c>
    </row>
    <row r="11" spans="1:10" ht="25.5" customHeight="1" x14ac:dyDescent="0.3">
      <c r="A11" s="13">
        <f>DATA!A24</f>
        <v>42125</v>
      </c>
      <c r="B11" s="10">
        <f>DATA!B24</f>
        <v>0</v>
      </c>
      <c r="C11" s="12">
        <f>DATA!C24</f>
        <v>0</v>
      </c>
      <c r="D11" s="19">
        <f>DATA!E24</f>
        <v>0</v>
      </c>
      <c r="E11" s="16" t="str">
        <f>IF(D11&gt;0,ROUND(IF(C11&gt;0,AVERAGE($D$6:D11)/(SUM($C$6:C11)/$B$4),""),0),"")</f>
        <v/>
      </c>
      <c r="F11" s="19">
        <f t="shared" si="0"/>
        <v>0</v>
      </c>
      <c r="G11" s="19">
        <f t="shared" si="1"/>
        <v>0</v>
      </c>
      <c r="I11" s="19">
        <f t="shared" si="2"/>
        <v>0</v>
      </c>
      <c r="J11" s="82">
        <f t="shared" si="3"/>
        <v>0</v>
      </c>
    </row>
    <row r="12" spans="1:10" ht="25.5" customHeight="1" x14ac:dyDescent="0.3">
      <c r="A12" s="13">
        <f>DATA!A25</f>
        <v>0</v>
      </c>
      <c r="B12" s="10">
        <f>DATA!B25</f>
        <v>0</v>
      </c>
      <c r="C12" s="12">
        <f>DATA!C25</f>
        <v>0</v>
      </c>
      <c r="D12" s="19">
        <f>DATA!E25</f>
        <v>0</v>
      </c>
      <c r="E12" s="16" t="str">
        <f>IF(D12&gt;0,ROUND(IF(C12&gt;0,AVERAGE($D$6:D12)/(SUM($C$6:C12)/$B$4),""),0),"")</f>
        <v/>
      </c>
      <c r="F12" s="19">
        <f t="shared" si="0"/>
        <v>0</v>
      </c>
      <c r="G12" s="19">
        <f t="shared" si="1"/>
        <v>0</v>
      </c>
      <c r="I12" s="19">
        <f t="shared" si="2"/>
        <v>0</v>
      </c>
      <c r="J12" s="82">
        <f t="shared" si="3"/>
        <v>0</v>
      </c>
    </row>
    <row r="13" spans="1:10" ht="25.5" customHeight="1" x14ac:dyDescent="0.3">
      <c r="A13" s="13">
        <f>DATA!A26</f>
        <v>0</v>
      </c>
      <c r="B13" s="10">
        <f>DATA!B26</f>
        <v>0</v>
      </c>
      <c r="C13" s="12">
        <f>DATA!C26</f>
        <v>0</v>
      </c>
      <c r="D13" s="19">
        <f>DATA!E26</f>
        <v>0</v>
      </c>
      <c r="E13" s="16" t="str">
        <f>IF(D13&gt;0,ROUND(IF(C13&gt;0,AVERAGE($D$6:D13)/(SUM($C$6:C13)/$B$4),""),0),"")</f>
        <v/>
      </c>
      <c r="F13" s="19">
        <f t="shared" si="0"/>
        <v>0</v>
      </c>
      <c r="G13" s="19">
        <f t="shared" si="1"/>
        <v>0</v>
      </c>
      <c r="I13" s="19">
        <f t="shared" si="2"/>
        <v>0</v>
      </c>
      <c r="J13" s="82">
        <f t="shared" si="3"/>
        <v>0</v>
      </c>
    </row>
    <row r="14" spans="1:10" ht="25.5" customHeight="1" x14ac:dyDescent="0.3">
      <c r="A14" s="13">
        <f>DATA!A27</f>
        <v>0</v>
      </c>
      <c r="B14" s="10">
        <f>DATA!B27</f>
        <v>0</v>
      </c>
      <c r="C14" s="12">
        <f>DATA!C27</f>
        <v>0</v>
      </c>
      <c r="D14" s="19">
        <f>DATA!E27</f>
        <v>0</v>
      </c>
      <c r="E14" s="16" t="str">
        <f>IF(D14&gt;0,ROUND(IF(C14&gt;0,AVERAGE($D$6:D14)/(SUM($C$6:C14)/$B$4),""),0),"")</f>
        <v/>
      </c>
      <c r="F14" s="19">
        <f t="shared" si="0"/>
        <v>0</v>
      </c>
      <c r="G14" s="19">
        <f t="shared" si="1"/>
        <v>0</v>
      </c>
      <c r="I14" s="19">
        <f t="shared" si="2"/>
        <v>0</v>
      </c>
      <c r="J14" s="82">
        <f t="shared" si="3"/>
        <v>0</v>
      </c>
    </row>
    <row r="15" spans="1:10" ht="25.5" customHeight="1" x14ac:dyDescent="0.3">
      <c r="A15" s="13">
        <f>DATA!A28</f>
        <v>0</v>
      </c>
      <c r="B15" s="10">
        <f>DATA!B28</f>
        <v>0</v>
      </c>
      <c r="C15" s="12">
        <f>DATA!C28</f>
        <v>0</v>
      </c>
      <c r="D15" s="19">
        <f>DATA!E28</f>
        <v>0</v>
      </c>
      <c r="E15" s="16" t="str">
        <f>IF(D15&gt;0,ROUND(IF(C15&gt;0,AVERAGE($D$6:D15)/(SUM($C$6:C15)/$B$4),""),0),"")</f>
        <v/>
      </c>
      <c r="F15" s="19">
        <f t="shared" si="0"/>
        <v>0</v>
      </c>
      <c r="G15" s="19">
        <f t="shared" si="1"/>
        <v>0</v>
      </c>
      <c r="I15" s="19">
        <f t="shared" si="2"/>
        <v>0</v>
      </c>
      <c r="J15" s="82">
        <f t="shared" si="3"/>
        <v>0</v>
      </c>
    </row>
    <row r="16" spans="1:10" ht="25.5" customHeight="1" x14ac:dyDescent="0.3">
      <c r="A16" s="13">
        <f>DATA!A29</f>
        <v>0</v>
      </c>
      <c r="B16" s="10">
        <f>DATA!B29</f>
        <v>0</v>
      </c>
      <c r="C16" s="12">
        <f>DATA!C29</f>
        <v>0</v>
      </c>
      <c r="D16" s="19">
        <f>DATA!E29</f>
        <v>0</v>
      </c>
      <c r="E16" s="16" t="str">
        <f>IF(D16&gt;0,ROUND(IF(C16&gt;0,AVERAGE($D$6:D16)/(SUM($C$6:C16)/$B$4),""),0),"")</f>
        <v/>
      </c>
      <c r="F16" s="19">
        <f t="shared" si="0"/>
        <v>0</v>
      </c>
      <c r="G16" s="19">
        <f t="shared" si="1"/>
        <v>0</v>
      </c>
      <c r="I16" s="19">
        <f t="shared" si="2"/>
        <v>0</v>
      </c>
      <c r="J16" s="82">
        <f t="shared" si="3"/>
        <v>0</v>
      </c>
    </row>
    <row r="17" spans="1:10" ht="25.5" customHeight="1" x14ac:dyDescent="0.3">
      <c r="A17" s="13">
        <f>DATA!A30</f>
        <v>0</v>
      </c>
      <c r="B17" s="10">
        <f>DATA!B30</f>
        <v>0</v>
      </c>
      <c r="C17" s="12">
        <f>DATA!C30</f>
        <v>0</v>
      </c>
      <c r="D17" s="19">
        <f>DATA!E30</f>
        <v>0</v>
      </c>
      <c r="E17" s="16" t="str">
        <f>IF(D17&gt;0,ROUND(IF(C17&gt;0,AVERAGE($D$6:D17)/(SUM($C$6:C17)/$B$4),""),0),"")</f>
        <v/>
      </c>
      <c r="F17" s="19">
        <f t="shared" si="0"/>
        <v>0</v>
      </c>
      <c r="G17" s="19">
        <f t="shared" si="1"/>
        <v>0</v>
      </c>
      <c r="I17" s="19">
        <f t="shared" si="2"/>
        <v>0</v>
      </c>
      <c r="J17" s="82">
        <f t="shared" si="3"/>
        <v>0</v>
      </c>
    </row>
    <row r="18" spans="1:10" ht="25.5" customHeight="1" x14ac:dyDescent="0.3">
      <c r="A18" s="13">
        <f>DATA!A31</f>
        <v>0</v>
      </c>
      <c r="B18" s="10">
        <f>DATA!B31</f>
        <v>0</v>
      </c>
      <c r="C18" s="12">
        <f>DATA!C31</f>
        <v>0</v>
      </c>
      <c r="D18" s="19">
        <f>DATA!E31</f>
        <v>0</v>
      </c>
      <c r="E18" s="16" t="str">
        <f>IF(D18&gt;0,ROUND(IF(C18&gt;0,AVERAGE($D$6:D18)/(SUM($C$6:C18)/$B$4),""),0),"")</f>
        <v/>
      </c>
      <c r="F18" s="19">
        <f t="shared" si="0"/>
        <v>0</v>
      </c>
      <c r="G18" s="19">
        <f t="shared" si="1"/>
        <v>0</v>
      </c>
      <c r="I18" s="19">
        <f t="shared" si="2"/>
        <v>0</v>
      </c>
      <c r="J18" s="82">
        <f t="shared" si="3"/>
        <v>0</v>
      </c>
    </row>
    <row r="19" spans="1:10" hidden="1" x14ac:dyDescent="0.25">
      <c r="A19" s="7"/>
      <c r="B19" s="10">
        <f>SUM(B7:B18)</f>
        <v>120</v>
      </c>
    </row>
    <row r="20" spans="1:10" x14ac:dyDescent="0.25">
      <c r="F20" s="47"/>
    </row>
  </sheetData>
  <phoneticPr fontId="3" type="noConversion"/>
  <conditionalFormatting sqref="G7:G18 I7:J18">
    <cfRule type="cellIs" dxfId="2" priority="1" stopIfTrue="1" operator="lessThan">
      <formula>0</formula>
    </cfRule>
    <cfRule type="cellIs" dxfId="1" priority="2" stopIfTrue="1" operator="greaterThan">
      <formula>0</formula>
    </cfRule>
    <cfRule type="cellIs" dxfId="0" priority="3" stopIfTrue="1" operator="equal">
      <formula>""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WELCOME</vt:lpstr>
      <vt:lpstr>DATA</vt:lpstr>
      <vt:lpstr>Zahlungsziel</vt:lpstr>
      <vt:lpstr>Zinskosten</vt:lpstr>
      <vt:lpstr>WELCOME!Druckbereich</vt:lpstr>
    </vt:vector>
  </TitlesOfParts>
  <Company>Magic Workbooks Freebies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Magic Workbooks Freebies</dc:title>
  <dc:creator>Dr. No</dc:creator>
  <cp:lastModifiedBy>kbs_000</cp:lastModifiedBy>
  <cp:revision>1</cp:revision>
  <cp:lastPrinted>2007-05-05T20:05:40Z</cp:lastPrinted>
  <dcterms:created xsi:type="dcterms:W3CDTF">2004-12-08T16:20:33Z</dcterms:created>
  <dcterms:modified xsi:type="dcterms:W3CDTF">2014-10-30T13:00:32Z</dcterms:modified>
  <cp:category>Freebies</cp:category>
</cp:coreProperties>
</file>