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 - Kopie\FreebiesE\"/>
    </mc:Choice>
  </mc:AlternateContent>
  <bookViews>
    <workbookView xWindow="480" yWindow="120" windowWidth="15480" windowHeight="9470"/>
  </bookViews>
  <sheets>
    <sheet name="WELCOME" sheetId="9" r:id="rId1"/>
    <sheet name="DATA" sheetId="1" r:id="rId2"/>
    <sheet name="Lcustomers" sheetId="3" r:id="rId3"/>
    <sheet name="Lsuppliers" sheetId="6" r:id="rId4"/>
    <sheet name="Lall" sheetId="7" r:id="rId5"/>
    <sheet name="calc" sheetId="2" r:id="rId6"/>
    <sheet name="calc2" sheetId="4" r:id="rId7"/>
    <sheet name="calc3" sheetId="5" r:id="rId8"/>
    <sheet name="calc4" sheetId="8" r:id="rId9"/>
  </sheets>
  <definedNames>
    <definedName name="_xlnm.Print_Area" localSheetId="4">Lall!$A$1:$I$20</definedName>
    <definedName name="_xlnm.Print_Area" localSheetId="2">Lcustomers!$A$1:$I$19</definedName>
    <definedName name="_xlnm.Print_Area" localSheetId="3">Lsuppliers!$A$1:$I$19</definedName>
  </definedNames>
  <calcPr calcId="152511"/>
</workbook>
</file>

<file path=xl/calcChain.xml><?xml version="1.0" encoding="utf-8"?>
<calcChain xmlns="http://schemas.openxmlformats.org/spreadsheetml/2006/main">
  <c r="A48" i="9" l="1"/>
  <c r="A47" i="9" s="1"/>
  <c r="A3" i="2"/>
  <c r="L3" i="2"/>
  <c r="M3" i="2"/>
  <c r="N3" i="2"/>
  <c r="N11" i="2" s="1"/>
  <c r="W4" i="2"/>
  <c r="G5" i="2"/>
  <c r="R5" i="2" s="1"/>
  <c r="H5" i="2"/>
  <c r="S5" i="2" s="1"/>
  <c r="N9" i="2"/>
  <c r="G10" i="2"/>
  <c r="H10" i="2"/>
  <c r="R10" i="2"/>
  <c r="S10" i="2"/>
  <c r="G11" i="2"/>
  <c r="H11" i="2"/>
  <c r="R11" i="2"/>
  <c r="S11" i="2"/>
  <c r="G12" i="2"/>
  <c r="H12" i="2"/>
  <c r="R12" i="2"/>
  <c r="S12" i="2"/>
  <c r="G13" i="2"/>
  <c r="H13" i="2"/>
  <c r="R13" i="2"/>
  <c r="S13" i="2"/>
  <c r="G14" i="2"/>
  <c r="H14" i="2"/>
  <c r="N14" i="2"/>
  <c r="R14" i="2"/>
  <c r="S14" i="2"/>
  <c r="G15" i="2"/>
  <c r="H15" i="2"/>
  <c r="R15" i="2"/>
  <c r="S15" i="2"/>
  <c r="G16" i="2"/>
  <c r="H16" i="2"/>
  <c r="N16" i="2"/>
  <c r="R16" i="2"/>
  <c r="S16" i="2"/>
  <c r="G17" i="2"/>
  <c r="H17" i="2"/>
  <c r="R17" i="2"/>
  <c r="S17" i="2"/>
  <c r="G18" i="2"/>
  <c r="H18" i="2"/>
  <c r="R18" i="2"/>
  <c r="S18" i="2"/>
  <c r="G19" i="2"/>
  <c r="H19" i="2"/>
  <c r="N19" i="2"/>
  <c r="R19" i="2"/>
  <c r="S19" i="2"/>
  <c r="G20" i="2"/>
  <c r="H20" i="2"/>
  <c r="N20" i="2"/>
  <c r="R20" i="2"/>
  <c r="S20" i="2"/>
  <c r="G21" i="2"/>
  <c r="H21" i="2"/>
  <c r="R21" i="2"/>
  <c r="S21" i="2"/>
  <c r="L3" i="4"/>
  <c r="M3" i="4" s="1"/>
  <c r="W4" i="4"/>
  <c r="G5" i="4"/>
  <c r="R5" i="4" s="1"/>
  <c r="H5" i="4"/>
  <c r="S5" i="4" s="1"/>
  <c r="G10" i="4"/>
  <c r="H10" i="4"/>
  <c r="R10" i="4"/>
  <c r="S10" i="4"/>
  <c r="G11" i="4"/>
  <c r="H11" i="4"/>
  <c r="R11" i="4"/>
  <c r="S11" i="4"/>
  <c r="G12" i="4"/>
  <c r="H12" i="4"/>
  <c r="R12" i="4"/>
  <c r="S12" i="4"/>
  <c r="G13" i="4"/>
  <c r="H13" i="4"/>
  <c r="R13" i="4"/>
  <c r="S13" i="4"/>
  <c r="G14" i="4"/>
  <c r="H14" i="4"/>
  <c r="R14" i="4"/>
  <c r="S14" i="4"/>
  <c r="G15" i="4"/>
  <c r="H15" i="4"/>
  <c r="R15" i="4"/>
  <c r="S15" i="4"/>
  <c r="G16" i="4"/>
  <c r="H16" i="4"/>
  <c r="R16" i="4"/>
  <c r="S16" i="4"/>
  <c r="G17" i="4"/>
  <c r="H17" i="4"/>
  <c r="R17" i="4"/>
  <c r="S17" i="4"/>
  <c r="G18" i="4"/>
  <c r="H18" i="4"/>
  <c r="R18" i="4"/>
  <c r="S18" i="4"/>
  <c r="G19" i="4"/>
  <c r="H19" i="4"/>
  <c r="R19" i="4"/>
  <c r="S19" i="4"/>
  <c r="G20" i="4"/>
  <c r="H20" i="4"/>
  <c r="R20" i="4"/>
  <c r="S20" i="4"/>
  <c r="G21" i="4"/>
  <c r="H21" i="4"/>
  <c r="R21" i="4"/>
  <c r="S21" i="4"/>
  <c r="A3" i="5"/>
  <c r="C3" i="5"/>
  <c r="B3" i="5"/>
  <c r="B8" i="5" s="1"/>
  <c r="W4" i="5"/>
  <c r="G5" i="5"/>
  <c r="R5" i="5"/>
  <c r="H5" i="5"/>
  <c r="S5" i="5" s="1"/>
  <c r="G10" i="5"/>
  <c r="H10" i="5"/>
  <c r="R10" i="5"/>
  <c r="S10" i="5"/>
  <c r="G11" i="5"/>
  <c r="H11" i="5"/>
  <c r="R11" i="5"/>
  <c r="S11" i="5"/>
  <c r="G12" i="5"/>
  <c r="H12" i="5"/>
  <c r="R12" i="5"/>
  <c r="S12" i="5"/>
  <c r="G13" i="5"/>
  <c r="H13" i="5"/>
  <c r="R13" i="5"/>
  <c r="S13" i="5"/>
  <c r="G14" i="5"/>
  <c r="H14" i="5"/>
  <c r="R14" i="5"/>
  <c r="S14" i="5"/>
  <c r="G15" i="5"/>
  <c r="H15" i="5"/>
  <c r="R15" i="5"/>
  <c r="S15" i="5"/>
  <c r="G16" i="5"/>
  <c r="H16" i="5"/>
  <c r="R16" i="5"/>
  <c r="S16" i="5"/>
  <c r="G17" i="5"/>
  <c r="H17" i="5"/>
  <c r="R17" i="5"/>
  <c r="S17" i="5"/>
  <c r="G18" i="5"/>
  <c r="H18" i="5"/>
  <c r="R18" i="5"/>
  <c r="S18" i="5"/>
  <c r="G19" i="5"/>
  <c r="H19" i="5"/>
  <c r="R19" i="5"/>
  <c r="S19" i="5"/>
  <c r="G20" i="5"/>
  <c r="H20" i="5"/>
  <c r="R20" i="5"/>
  <c r="S20" i="5"/>
  <c r="G21" i="5"/>
  <c r="H21" i="5"/>
  <c r="R21" i="5"/>
  <c r="S21" i="5"/>
  <c r="W4" i="8"/>
  <c r="G5" i="8"/>
  <c r="R5" i="8" s="1"/>
  <c r="H5" i="8"/>
  <c r="S5" i="8" s="1"/>
  <c r="G10" i="8"/>
  <c r="H10" i="8"/>
  <c r="R10" i="8"/>
  <c r="S10" i="8"/>
  <c r="G11" i="8"/>
  <c r="H11" i="8"/>
  <c r="R11" i="8"/>
  <c r="S11" i="8"/>
  <c r="G12" i="8"/>
  <c r="H12" i="8"/>
  <c r="R12" i="8"/>
  <c r="S12" i="8"/>
  <c r="G13" i="8"/>
  <c r="H13" i="8"/>
  <c r="R13" i="8"/>
  <c r="S13" i="8"/>
  <c r="G14" i="8"/>
  <c r="H14" i="8"/>
  <c r="R14" i="8"/>
  <c r="S14" i="8"/>
  <c r="G15" i="8"/>
  <c r="H15" i="8"/>
  <c r="R15" i="8"/>
  <c r="S15" i="8"/>
  <c r="G16" i="8"/>
  <c r="H16" i="8"/>
  <c r="R16" i="8"/>
  <c r="S16" i="8"/>
  <c r="G17" i="8"/>
  <c r="H17" i="8"/>
  <c r="R17" i="8"/>
  <c r="S17" i="8"/>
  <c r="G18" i="8"/>
  <c r="H18" i="8"/>
  <c r="R18" i="8"/>
  <c r="S18" i="8"/>
  <c r="G19" i="8"/>
  <c r="H19" i="8"/>
  <c r="R19" i="8"/>
  <c r="S19" i="8"/>
  <c r="G20" i="8"/>
  <c r="H20" i="8"/>
  <c r="R20" i="8"/>
  <c r="S20" i="8"/>
  <c r="G21" i="8"/>
  <c r="H21" i="8"/>
  <c r="R21" i="8"/>
  <c r="S21" i="8"/>
  <c r="C16" i="1"/>
  <c r="G1" i="6" s="1"/>
  <c r="D22" i="1"/>
  <c r="D23" i="1"/>
  <c r="D24" i="1"/>
  <c r="B27" i="1"/>
  <c r="C27" i="1"/>
  <c r="D28" i="1"/>
  <c r="D29" i="1"/>
  <c r="D40" i="1" s="1"/>
  <c r="D30" i="1"/>
  <c r="D31" i="1"/>
  <c r="D32" i="1"/>
  <c r="D33" i="1"/>
  <c r="D34" i="1"/>
  <c r="D35" i="1"/>
  <c r="D36" i="1"/>
  <c r="D37" i="1"/>
  <c r="D38" i="1"/>
  <c r="D39" i="1"/>
  <c r="B40" i="1"/>
  <c r="C40" i="1"/>
  <c r="E40" i="1"/>
  <c r="F40" i="1"/>
  <c r="B49" i="1"/>
  <c r="D57" i="1"/>
  <c r="A59" i="1"/>
  <c r="D61" i="1"/>
  <c r="H1" i="7"/>
  <c r="I1" i="7"/>
  <c r="B4" i="7"/>
  <c r="B5" i="7"/>
  <c r="B8" i="7"/>
  <c r="C8" i="7" s="1"/>
  <c r="A9" i="7"/>
  <c r="A10" i="7"/>
  <c r="A11" i="7"/>
  <c r="A12" i="7"/>
  <c r="A13" i="7"/>
  <c r="A14" i="7"/>
  <c r="A15" i="7"/>
  <c r="A16" i="7"/>
  <c r="A17" i="7"/>
  <c r="A18" i="7"/>
  <c r="A19" i="7"/>
  <c r="A20" i="7"/>
  <c r="O29" i="7"/>
  <c r="A3" i="8" s="1"/>
  <c r="C3" i="8" s="1"/>
  <c r="P29" i="7"/>
  <c r="H1" i="3"/>
  <c r="I1" i="3"/>
  <c r="B4" i="3"/>
  <c r="B7" i="3"/>
  <c r="C7" i="3" s="1"/>
  <c r="A8" i="3"/>
  <c r="A9" i="3"/>
  <c r="A10" i="3"/>
  <c r="A11" i="3"/>
  <c r="A12" i="3"/>
  <c r="A13" i="3"/>
  <c r="A14" i="3"/>
  <c r="A15" i="3"/>
  <c r="A16" i="3"/>
  <c r="A17" i="3"/>
  <c r="A18" i="3"/>
  <c r="A19" i="3"/>
  <c r="O27" i="3"/>
  <c r="A3" i="4" s="1"/>
  <c r="H1" i="6"/>
  <c r="I1" i="6"/>
  <c r="B4" i="6"/>
  <c r="C4" i="6" s="1"/>
  <c r="B7" i="6"/>
  <c r="C7" i="6"/>
  <c r="A8" i="6"/>
  <c r="A9" i="6"/>
  <c r="A10" i="6"/>
  <c r="A11" i="6"/>
  <c r="A12" i="6"/>
  <c r="A13" i="6"/>
  <c r="A14" i="6"/>
  <c r="A15" i="6"/>
  <c r="A16" i="6"/>
  <c r="A17" i="6"/>
  <c r="A18" i="6"/>
  <c r="A19" i="6"/>
  <c r="O27" i="6"/>
  <c r="L3" i="5" s="1"/>
  <c r="M3" i="5" s="1"/>
  <c r="C13" i="5"/>
  <c r="C15" i="5"/>
  <c r="C21" i="5"/>
  <c r="C7" i="5"/>
  <c r="C10" i="5"/>
  <c r="C12" i="5"/>
  <c r="C18" i="5"/>
  <c r="C20" i="5"/>
  <c r="M10" i="2"/>
  <c r="M18" i="2"/>
  <c r="N12" i="2"/>
  <c r="O3" i="2"/>
  <c r="B3" i="2"/>
  <c r="B19" i="2" s="1"/>
  <c r="C4" i="7"/>
  <c r="N8" i="2"/>
  <c r="N7" i="2"/>
  <c r="C3" i="2"/>
  <c r="C11" i="2" s="1"/>
  <c r="C7" i="2"/>
  <c r="C13" i="2"/>
  <c r="C21" i="2"/>
  <c r="C8" i="2"/>
  <c r="C14" i="2"/>
  <c r="D3" i="2"/>
  <c r="D8" i="2" s="1"/>
  <c r="M21" i="4"/>
  <c r="M14" i="4"/>
  <c r="B22" i="7"/>
  <c r="B13" i="5"/>
  <c r="M8" i="5"/>
  <c r="O16" i="2"/>
  <c r="O11" i="2"/>
  <c r="O9" i="2"/>
  <c r="O20" i="2"/>
  <c r="O15" i="2"/>
  <c r="B10" i="5"/>
  <c r="B17" i="5"/>
  <c r="B7" i="5"/>
  <c r="J7" i="5"/>
  <c r="V7" i="5" s="1"/>
  <c r="B12" i="5"/>
  <c r="B20" i="5"/>
  <c r="N3" i="5"/>
  <c r="O3" i="5"/>
  <c r="O18" i="5" s="1"/>
  <c r="B11" i="5"/>
  <c r="O10" i="2"/>
  <c r="B19" i="5"/>
  <c r="M7" i="5"/>
  <c r="M13" i="5"/>
  <c r="M15" i="5"/>
  <c r="M14" i="5"/>
  <c r="M16" i="5"/>
  <c r="M12" i="5"/>
  <c r="E3" i="2"/>
  <c r="E21" i="2" s="1"/>
  <c r="D18" i="2"/>
  <c r="M20" i="4"/>
  <c r="M15" i="4"/>
  <c r="M16" i="4"/>
  <c r="M6" i="4"/>
  <c r="U6" i="4"/>
  <c r="M18" i="4"/>
  <c r="M11" i="2"/>
  <c r="M17" i="2"/>
  <c r="M8" i="2"/>
  <c r="M9" i="2"/>
  <c r="U9" i="2"/>
  <c r="B6" i="5"/>
  <c r="J6" i="5"/>
  <c r="O18" i="2"/>
  <c r="C18" i="2"/>
  <c r="C10" i="2"/>
  <c r="C17" i="2"/>
  <c r="C9" i="2"/>
  <c r="N15" i="2"/>
  <c r="B20" i="2"/>
  <c r="C20" i="2"/>
  <c r="C12" i="2"/>
  <c r="C19" i="2"/>
  <c r="O14" i="5"/>
  <c r="P3" i="5"/>
  <c r="P16" i="5" s="1"/>
  <c r="E16" i="2"/>
  <c r="E13" i="2"/>
  <c r="N18" i="5"/>
  <c r="N16" i="5"/>
  <c r="N13" i="5"/>
  <c r="N10" i="5"/>
  <c r="N8" i="5"/>
  <c r="N14" i="5"/>
  <c r="N20" i="5"/>
  <c r="N19" i="5"/>
  <c r="N17" i="5"/>
  <c r="N7" i="5"/>
  <c r="N12" i="5"/>
  <c r="N15" i="5"/>
  <c r="N9" i="5"/>
  <c r="N11" i="5"/>
  <c r="N21" i="5"/>
  <c r="U7" i="5"/>
  <c r="P19" i="5"/>
  <c r="P21" i="5"/>
  <c r="P9" i="5"/>
  <c r="G1" i="3" l="1"/>
  <c r="P20" i="5"/>
  <c r="P12" i="5"/>
  <c r="P13" i="5"/>
  <c r="C20" i="8"/>
  <c r="C18" i="8"/>
  <c r="C16" i="8"/>
  <c r="C15" i="8"/>
  <c r="C13" i="8"/>
  <c r="C11" i="8"/>
  <c r="C17" i="8"/>
  <c r="C10" i="8"/>
  <c r="C14" i="8"/>
  <c r="C7" i="8"/>
  <c r="C19" i="8"/>
  <c r="C12" i="8"/>
  <c r="C8" i="8"/>
  <c r="C21" i="8"/>
  <c r="C9" i="8"/>
  <c r="B3" i="4"/>
  <c r="D3" i="4" s="1"/>
  <c r="C3" i="4"/>
  <c r="P10" i="5"/>
  <c r="Q3" i="5"/>
  <c r="P11" i="5"/>
  <c r="P14" i="5"/>
  <c r="P17" i="5"/>
  <c r="P15" i="5"/>
  <c r="P18" i="5"/>
  <c r="E20" i="2"/>
  <c r="O11" i="5"/>
  <c r="O8" i="5"/>
  <c r="U8" i="5" s="1"/>
  <c r="D11" i="2"/>
  <c r="D9" i="2"/>
  <c r="B16" i="2"/>
  <c r="B7" i="2"/>
  <c r="J7" i="2" s="1"/>
  <c r="O19" i="2"/>
  <c r="O17" i="2"/>
  <c r="P3" i="2"/>
  <c r="O8" i="2"/>
  <c r="O12" i="2"/>
  <c r="M6" i="5"/>
  <c r="U6" i="5" s="1"/>
  <c r="M21" i="5"/>
  <c r="M19" i="5"/>
  <c r="M11" i="5"/>
  <c r="M20" i="5"/>
  <c r="M17" i="5"/>
  <c r="M9" i="5"/>
  <c r="M18" i="5"/>
  <c r="G1" i="7"/>
  <c r="M13" i="2"/>
  <c r="M19" i="2"/>
  <c r="M15" i="2"/>
  <c r="M12" i="2"/>
  <c r="M21" i="2"/>
  <c r="M6" i="2"/>
  <c r="U6" i="2" s="1"/>
  <c r="M16" i="2"/>
  <c r="M14" i="2"/>
  <c r="M7" i="2"/>
  <c r="U7" i="2" s="1"/>
  <c r="M20" i="2"/>
  <c r="E11" i="2"/>
  <c r="E10" i="2"/>
  <c r="O20" i="5"/>
  <c r="O16" i="5"/>
  <c r="B18" i="2"/>
  <c r="U8" i="2"/>
  <c r="D20" i="2"/>
  <c r="B3" i="8"/>
  <c r="B21" i="2"/>
  <c r="C4" i="3"/>
  <c r="F3" i="2"/>
  <c r="O19" i="5"/>
  <c r="B12" i="2"/>
  <c r="O21" i="2"/>
  <c r="O14" i="2"/>
  <c r="M10" i="5"/>
  <c r="O13" i="2"/>
  <c r="C5" i="7"/>
  <c r="L3" i="8"/>
  <c r="C17" i="5"/>
  <c r="C9" i="5"/>
  <c r="C14" i="5"/>
  <c r="D3" i="5"/>
  <c r="C11" i="5"/>
  <c r="C19" i="5"/>
  <c r="C8" i="5"/>
  <c r="C16" i="5"/>
  <c r="M7" i="4"/>
  <c r="M19" i="4"/>
  <c r="M17" i="4"/>
  <c r="M13" i="4"/>
  <c r="M11" i="4"/>
  <c r="M9" i="4"/>
  <c r="M10" i="4"/>
  <c r="M8" i="4"/>
  <c r="M12" i="4"/>
  <c r="V6" i="5"/>
  <c r="E12" i="2"/>
  <c r="E19" i="2"/>
  <c r="E17" i="2"/>
  <c r="E14" i="2"/>
  <c r="E9" i="2"/>
  <c r="E18" i="2"/>
  <c r="E15" i="2"/>
  <c r="O9" i="5"/>
  <c r="O15" i="5"/>
  <c r="O17" i="5"/>
  <c r="O12" i="5"/>
  <c r="O10" i="5"/>
  <c r="O21" i="5"/>
  <c r="O13" i="5"/>
  <c r="D14" i="2"/>
  <c r="D12" i="2"/>
  <c r="D21" i="2"/>
  <c r="D15" i="2"/>
  <c r="D10" i="2"/>
  <c r="D13" i="2"/>
  <c r="D17" i="2"/>
  <c r="D16" i="2"/>
  <c r="D19" i="2"/>
  <c r="B9" i="2"/>
  <c r="J9" i="2" s="1"/>
  <c r="V9" i="2" s="1"/>
  <c r="B11" i="2"/>
  <c r="B8" i="2"/>
  <c r="J8" i="2" s="1"/>
  <c r="V8" i="2" s="1"/>
  <c r="B10" i="2"/>
  <c r="B15" i="2"/>
  <c r="B17" i="2"/>
  <c r="B13" i="2"/>
  <c r="B14" i="2"/>
  <c r="B6" i="2"/>
  <c r="J6" i="2" s="1"/>
  <c r="V6" i="2" s="1"/>
  <c r="B18" i="5"/>
  <c r="B9" i="5"/>
  <c r="B14" i="5"/>
  <c r="B16" i="5"/>
  <c r="C16" i="2"/>
  <c r="C15" i="2"/>
  <c r="N10" i="2"/>
  <c r="N3" i="4"/>
  <c r="N18" i="2"/>
  <c r="N13" i="2"/>
  <c r="B21" i="5"/>
  <c r="B15" i="5"/>
  <c r="N21" i="2"/>
  <c r="N17" i="2"/>
  <c r="D15" i="4" l="1"/>
  <c r="D18" i="4"/>
  <c r="D12" i="4"/>
  <c r="D8" i="4"/>
  <c r="D13" i="4"/>
  <c r="D16" i="4"/>
  <c r="D9" i="4"/>
  <c r="D21" i="4"/>
  <c r="D11" i="4"/>
  <c r="D14" i="4"/>
  <c r="D10" i="4"/>
  <c r="D19" i="4"/>
  <c r="D17" i="4"/>
  <c r="D20" i="4"/>
  <c r="E3" i="4"/>
  <c r="J19" i="2"/>
  <c r="J20" i="2"/>
  <c r="U13" i="5"/>
  <c r="D8" i="5"/>
  <c r="J8" i="5" s="1"/>
  <c r="V8" i="5" s="1"/>
  <c r="D9" i="5"/>
  <c r="D10" i="5"/>
  <c r="E3" i="5"/>
  <c r="D14" i="5"/>
  <c r="D12" i="5"/>
  <c r="D18" i="5"/>
  <c r="D13" i="5"/>
  <c r="D20" i="5"/>
  <c r="D16" i="5"/>
  <c r="D17" i="5"/>
  <c r="D11" i="5"/>
  <c r="D15" i="5"/>
  <c r="D19" i="5"/>
  <c r="D21" i="5"/>
  <c r="M3" i="8"/>
  <c r="N3" i="8"/>
  <c r="B15" i="8"/>
  <c r="B8" i="8"/>
  <c r="B14" i="8"/>
  <c r="B7" i="8"/>
  <c r="J7" i="8" s="1"/>
  <c r="B21" i="8"/>
  <c r="B13" i="8"/>
  <c r="B20" i="8"/>
  <c r="B18" i="8"/>
  <c r="B10" i="8"/>
  <c r="B11" i="8"/>
  <c r="B12" i="8"/>
  <c r="B9" i="8"/>
  <c r="B6" i="8"/>
  <c r="J6" i="8" s="1"/>
  <c r="B19" i="8"/>
  <c r="B17" i="8"/>
  <c r="B16" i="8"/>
  <c r="U9" i="5"/>
  <c r="V7" i="2"/>
  <c r="C20" i="4"/>
  <c r="C18" i="4"/>
  <c r="C16" i="4"/>
  <c r="C15" i="4"/>
  <c r="C13" i="4"/>
  <c r="C11" i="4"/>
  <c r="C17" i="4"/>
  <c r="C21" i="4"/>
  <c r="C14" i="4"/>
  <c r="C10" i="4"/>
  <c r="C9" i="4"/>
  <c r="C7" i="4"/>
  <c r="C19" i="4"/>
  <c r="C12" i="4"/>
  <c r="C8" i="4"/>
  <c r="F13" i="2"/>
  <c r="J13" i="2" s="1"/>
  <c r="F21" i="2"/>
  <c r="F18" i="2"/>
  <c r="F16" i="2"/>
  <c r="F17" i="2"/>
  <c r="J17" i="2" s="1"/>
  <c r="F20" i="2"/>
  <c r="F15" i="2"/>
  <c r="F10" i="2"/>
  <c r="F12" i="2"/>
  <c r="F19" i="2"/>
  <c r="F11" i="2"/>
  <c r="J11" i="2" s="1"/>
  <c r="F14" i="2"/>
  <c r="P16" i="2"/>
  <c r="P17" i="2"/>
  <c r="P15" i="2"/>
  <c r="P11" i="2"/>
  <c r="Q3" i="2"/>
  <c r="P21" i="2"/>
  <c r="P19" i="2"/>
  <c r="P14" i="2"/>
  <c r="P13" i="2"/>
  <c r="P10" i="2"/>
  <c r="P20" i="2"/>
  <c r="P18" i="2"/>
  <c r="P12" i="2"/>
  <c r="J16" i="2"/>
  <c r="Q13" i="5"/>
  <c r="Q21" i="5"/>
  <c r="U21" i="5" s="1"/>
  <c r="Q18" i="5"/>
  <c r="Q17" i="5"/>
  <c r="U17" i="5" s="1"/>
  <c r="Q20" i="5"/>
  <c r="Q19" i="5"/>
  <c r="U19" i="5" s="1"/>
  <c r="Q10" i="5"/>
  <c r="Q16" i="5"/>
  <c r="U16" i="5" s="1"/>
  <c r="Q11" i="5"/>
  <c r="Q12" i="5"/>
  <c r="Q14" i="5"/>
  <c r="U14" i="5" s="1"/>
  <c r="Q15" i="5"/>
  <c r="U15" i="5" s="1"/>
  <c r="D3" i="8"/>
  <c r="N15" i="4"/>
  <c r="N7" i="4"/>
  <c r="N10" i="4"/>
  <c r="N18" i="4"/>
  <c r="N8" i="4"/>
  <c r="N17" i="4"/>
  <c r="N9" i="4"/>
  <c r="N11" i="4"/>
  <c r="N19" i="4"/>
  <c r="N20" i="4"/>
  <c r="N14" i="4"/>
  <c r="N21" i="4"/>
  <c r="O3" i="4"/>
  <c r="N16" i="4"/>
  <c r="N13" i="4"/>
  <c r="N12" i="4"/>
  <c r="J15" i="2"/>
  <c r="J12" i="2"/>
  <c r="U20" i="5"/>
  <c r="B8" i="4"/>
  <c r="J8" i="4" s="1"/>
  <c r="B21" i="4"/>
  <c r="B12" i="4"/>
  <c r="B10" i="4"/>
  <c r="B16" i="4"/>
  <c r="B6" i="4"/>
  <c r="J6" i="4" s="1"/>
  <c r="V6" i="4" s="1"/>
  <c r="B20" i="4"/>
  <c r="B9" i="4"/>
  <c r="B15" i="4"/>
  <c r="B14" i="4"/>
  <c r="B11" i="4"/>
  <c r="B19" i="4"/>
  <c r="B7" i="4"/>
  <c r="J7" i="4" s="1"/>
  <c r="B13" i="4"/>
  <c r="B17" i="4"/>
  <c r="B18" i="4"/>
  <c r="J14" i="2"/>
  <c r="J10" i="2"/>
  <c r="U12" i="5"/>
  <c r="U7" i="4"/>
  <c r="U10" i="5"/>
  <c r="J21" i="2"/>
  <c r="J18" i="2"/>
  <c r="U18" i="5"/>
  <c r="U11" i="5"/>
  <c r="J23" i="2" l="1"/>
  <c r="V7" i="4"/>
  <c r="M18" i="8"/>
  <c r="M19" i="8"/>
  <c r="M7" i="8"/>
  <c r="M16" i="8"/>
  <c r="M12" i="8"/>
  <c r="M15" i="8"/>
  <c r="M6" i="8"/>
  <c r="U6" i="8" s="1"/>
  <c r="V6" i="8" s="1"/>
  <c r="M10" i="8"/>
  <c r="M14" i="8"/>
  <c r="M11" i="8"/>
  <c r="M20" i="8"/>
  <c r="M21" i="8"/>
  <c r="M9" i="8"/>
  <c r="M17" i="8"/>
  <c r="M8" i="8"/>
  <c r="M13" i="8"/>
  <c r="E13" i="5"/>
  <c r="E11" i="5"/>
  <c r="E9" i="5"/>
  <c r="J9" i="5" s="1"/>
  <c r="V9" i="5" s="1"/>
  <c r="E19" i="5"/>
  <c r="E18" i="5"/>
  <c r="E21" i="5"/>
  <c r="E17" i="5"/>
  <c r="E10" i="5"/>
  <c r="E12" i="5"/>
  <c r="E14" i="5"/>
  <c r="E15" i="5"/>
  <c r="F3" i="5"/>
  <c r="E20" i="5"/>
  <c r="E16" i="5"/>
  <c r="E12" i="4"/>
  <c r="E17" i="4"/>
  <c r="E20" i="4"/>
  <c r="E10" i="4"/>
  <c r="E15" i="4"/>
  <c r="E14" i="4"/>
  <c r="E21" i="4"/>
  <c r="E11" i="4"/>
  <c r="F3" i="4"/>
  <c r="E19" i="4"/>
  <c r="E13" i="4"/>
  <c r="E9" i="4"/>
  <c r="E18" i="4"/>
  <c r="E16" i="4"/>
  <c r="N9" i="8"/>
  <c r="N16" i="8"/>
  <c r="N14" i="8"/>
  <c r="N12" i="8"/>
  <c r="N15" i="8"/>
  <c r="N13" i="8"/>
  <c r="N20" i="8"/>
  <c r="N17" i="8"/>
  <c r="N21" i="8"/>
  <c r="N11" i="8"/>
  <c r="N18" i="8"/>
  <c r="N7" i="8"/>
  <c r="N19" i="8"/>
  <c r="N8" i="8"/>
  <c r="N10" i="8"/>
  <c r="U23" i="5"/>
  <c r="J9" i="4"/>
  <c r="O14" i="4"/>
  <c r="O10" i="4"/>
  <c r="O8" i="4"/>
  <c r="U8" i="4" s="1"/>
  <c r="V8" i="4" s="1"/>
  <c r="O18" i="4"/>
  <c r="O11" i="4"/>
  <c r="O9" i="4"/>
  <c r="O19" i="4"/>
  <c r="P3" i="4"/>
  <c r="O16" i="4"/>
  <c r="O13" i="4"/>
  <c r="O21" i="4"/>
  <c r="O15" i="4"/>
  <c r="O12" i="4"/>
  <c r="O20" i="4"/>
  <c r="O17" i="4"/>
  <c r="Q15" i="2"/>
  <c r="U15" i="2" s="1"/>
  <c r="V15" i="2" s="1"/>
  <c r="W15" i="2" s="1"/>
  <c r="Q10" i="2"/>
  <c r="U10" i="2" s="1"/>
  <c r="Q18" i="2"/>
  <c r="U18" i="2" s="1"/>
  <c r="Q11" i="2"/>
  <c r="U11" i="2" s="1"/>
  <c r="V11" i="2" s="1"/>
  <c r="W11" i="2" s="1"/>
  <c r="Q17" i="2"/>
  <c r="U17" i="2" s="1"/>
  <c r="V17" i="2" s="1"/>
  <c r="W17" i="2" s="1"/>
  <c r="Q13" i="2"/>
  <c r="U13" i="2" s="1"/>
  <c r="V13" i="2" s="1"/>
  <c r="W13" i="2" s="1"/>
  <c r="Q19" i="2"/>
  <c r="U19" i="2" s="1"/>
  <c r="V19" i="2" s="1"/>
  <c r="W19" i="2" s="1"/>
  <c r="Q12" i="2"/>
  <c r="U12" i="2" s="1"/>
  <c r="V12" i="2" s="1"/>
  <c r="W12" i="2" s="1"/>
  <c r="Q21" i="2"/>
  <c r="U21" i="2" s="1"/>
  <c r="V21" i="2" s="1"/>
  <c r="W21" i="2" s="1"/>
  <c r="Q14" i="2"/>
  <c r="U14" i="2" s="1"/>
  <c r="V14" i="2" s="1"/>
  <c r="W14" i="2" s="1"/>
  <c r="Q16" i="2"/>
  <c r="U16" i="2" s="1"/>
  <c r="V16" i="2" s="1"/>
  <c r="W16" i="2" s="1"/>
  <c r="Q20" i="2"/>
  <c r="U20" i="2" s="1"/>
  <c r="O3" i="8"/>
  <c r="V18" i="2"/>
  <c r="W18" i="2" s="1"/>
  <c r="D12" i="8"/>
  <c r="D10" i="8"/>
  <c r="D8" i="8"/>
  <c r="J8" i="8" s="1"/>
  <c r="D21" i="8"/>
  <c r="D18" i="8"/>
  <c r="D16" i="8"/>
  <c r="D15" i="8"/>
  <c r="D13" i="8"/>
  <c r="D19" i="8"/>
  <c r="D14" i="8"/>
  <c r="D11" i="8"/>
  <c r="D20" i="8"/>
  <c r="D9" i="8"/>
  <c r="D17" i="8"/>
  <c r="E3" i="8"/>
  <c r="V20" i="2"/>
  <c r="W20" i="2" s="1"/>
  <c r="B11" i="7" l="1"/>
  <c r="B10" i="6"/>
  <c r="B10" i="3"/>
  <c r="B13" i="7"/>
  <c r="B12" i="6"/>
  <c r="B12" i="3"/>
  <c r="B12" i="7"/>
  <c r="B11" i="3"/>
  <c r="B11" i="6"/>
  <c r="U23" i="2"/>
  <c r="V10" i="2"/>
  <c r="B19" i="3"/>
  <c r="B19" i="6"/>
  <c r="B20" i="7"/>
  <c r="B15" i="6"/>
  <c r="B15" i="3"/>
  <c r="B16" i="7"/>
  <c r="B13" i="3"/>
  <c r="B13" i="6"/>
  <c r="B14" i="7"/>
  <c r="B9" i="6"/>
  <c r="B9" i="3"/>
  <c r="B10" i="7"/>
  <c r="J19" i="5"/>
  <c r="V19" i="5" s="1"/>
  <c r="W19" i="5" s="1"/>
  <c r="C17" i="6" s="1"/>
  <c r="B15" i="7"/>
  <c r="B14" i="6"/>
  <c r="B14" i="3"/>
  <c r="B18" i="7"/>
  <c r="B17" i="3"/>
  <c r="B17" i="6"/>
  <c r="J12" i="4"/>
  <c r="P16" i="4"/>
  <c r="P11" i="4"/>
  <c r="P10" i="4"/>
  <c r="P15" i="4"/>
  <c r="P17" i="4"/>
  <c r="P12" i="4"/>
  <c r="P21" i="4"/>
  <c r="Q3" i="4"/>
  <c r="P18" i="4"/>
  <c r="P14" i="4"/>
  <c r="P9" i="4"/>
  <c r="U9" i="4" s="1"/>
  <c r="V9" i="4" s="1"/>
  <c r="P19" i="4"/>
  <c r="P13" i="4"/>
  <c r="P20" i="4"/>
  <c r="F13" i="5"/>
  <c r="J13" i="5" s="1"/>
  <c r="V13" i="5" s="1"/>
  <c r="W13" i="5" s="1"/>
  <c r="C11" i="6" s="1"/>
  <c r="F18" i="5"/>
  <c r="F19" i="5"/>
  <c r="F14" i="5"/>
  <c r="J14" i="5" s="1"/>
  <c r="V14" i="5" s="1"/>
  <c r="W14" i="5" s="1"/>
  <c r="C12" i="6" s="1"/>
  <c r="F21" i="5"/>
  <c r="F15" i="5"/>
  <c r="J15" i="5" s="1"/>
  <c r="V15" i="5" s="1"/>
  <c r="W15" i="5" s="1"/>
  <c r="C13" i="6" s="1"/>
  <c r="F16" i="5"/>
  <c r="J16" i="5" s="1"/>
  <c r="V16" i="5" s="1"/>
  <c r="W16" i="5" s="1"/>
  <c r="C14" i="6" s="1"/>
  <c r="F17" i="5"/>
  <c r="F20" i="5"/>
  <c r="J20" i="5" s="1"/>
  <c r="V20" i="5" s="1"/>
  <c r="W20" i="5" s="1"/>
  <c r="C18" i="6" s="1"/>
  <c r="F10" i="5"/>
  <c r="J10" i="5" s="1"/>
  <c r="F11" i="5"/>
  <c r="F12" i="5"/>
  <c r="J12" i="5" s="1"/>
  <c r="V12" i="5" s="1"/>
  <c r="W12" i="5" s="1"/>
  <c r="C10" i="6" s="1"/>
  <c r="B16" i="3"/>
  <c r="B16" i="6"/>
  <c r="B17" i="7"/>
  <c r="F13" i="4"/>
  <c r="J13" i="4" s="1"/>
  <c r="F17" i="4"/>
  <c r="J17" i="4" s="1"/>
  <c r="F20" i="4"/>
  <c r="J20" i="4" s="1"/>
  <c r="F14" i="4"/>
  <c r="J14" i="4" s="1"/>
  <c r="F15" i="4"/>
  <c r="J15" i="4" s="1"/>
  <c r="F12" i="4"/>
  <c r="F21" i="4"/>
  <c r="J21" i="4" s="1"/>
  <c r="F18" i="4"/>
  <c r="J18" i="4" s="1"/>
  <c r="F10" i="4"/>
  <c r="J10" i="4" s="1"/>
  <c r="F16" i="4"/>
  <c r="J16" i="4" s="1"/>
  <c r="F19" i="4"/>
  <c r="J19" i="4" s="1"/>
  <c r="F11" i="4"/>
  <c r="J11" i="4" s="1"/>
  <c r="J17" i="5"/>
  <c r="V17" i="5" s="1"/>
  <c r="W17" i="5" s="1"/>
  <c r="C15" i="6" s="1"/>
  <c r="B18" i="6"/>
  <c r="B19" i="7"/>
  <c r="B18" i="3"/>
  <c r="E14" i="8"/>
  <c r="E9" i="8"/>
  <c r="J9" i="8" s="1"/>
  <c r="E20" i="8"/>
  <c r="E18" i="8"/>
  <c r="E15" i="8"/>
  <c r="E13" i="8"/>
  <c r="E16" i="8"/>
  <c r="E19" i="8"/>
  <c r="E21" i="8"/>
  <c r="E12" i="8"/>
  <c r="E11" i="8"/>
  <c r="E10" i="8"/>
  <c r="E17" i="8"/>
  <c r="F3" i="8"/>
  <c r="O17" i="8"/>
  <c r="O15" i="8"/>
  <c r="O14" i="8"/>
  <c r="O18" i="8"/>
  <c r="O10" i="8"/>
  <c r="O21" i="8"/>
  <c r="O20" i="8"/>
  <c r="O16" i="8"/>
  <c r="O8" i="8"/>
  <c r="O12" i="8"/>
  <c r="O11" i="8"/>
  <c r="O9" i="8"/>
  <c r="O13" i="8"/>
  <c r="O19" i="8"/>
  <c r="P3" i="8"/>
  <c r="J21" i="5"/>
  <c r="V21" i="5" s="1"/>
  <c r="W21" i="5" s="1"/>
  <c r="C19" i="6" s="1"/>
  <c r="J11" i="5"/>
  <c r="V11" i="5" s="1"/>
  <c r="W11" i="5" s="1"/>
  <c r="C9" i="6" s="1"/>
  <c r="U8" i="8"/>
  <c r="V8" i="8" s="1"/>
  <c r="U7" i="8"/>
  <c r="V7" i="8" s="1"/>
  <c r="J18" i="5"/>
  <c r="V18" i="5" s="1"/>
  <c r="W18" i="5" s="1"/>
  <c r="C16" i="6" s="1"/>
  <c r="J23" i="4" l="1"/>
  <c r="P10" i="8"/>
  <c r="P21" i="8"/>
  <c r="P11" i="8"/>
  <c r="P16" i="8"/>
  <c r="P19" i="8"/>
  <c r="P14" i="8"/>
  <c r="P20" i="8"/>
  <c r="P15" i="8"/>
  <c r="P17" i="8"/>
  <c r="P18" i="8"/>
  <c r="Q3" i="8"/>
  <c r="P12" i="8"/>
  <c r="P13" i="8"/>
  <c r="P9" i="8"/>
  <c r="U9" i="8" s="1"/>
  <c r="V9" i="8" s="1"/>
  <c r="V10" i="5"/>
  <c r="J23" i="5"/>
  <c r="F17" i="8"/>
  <c r="J17" i="8" s="1"/>
  <c r="F11" i="8"/>
  <c r="J11" i="8" s="1"/>
  <c r="F12" i="8"/>
  <c r="J12" i="8" s="1"/>
  <c r="F16" i="8"/>
  <c r="J16" i="8" s="1"/>
  <c r="F21" i="8"/>
  <c r="J21" i="8" s="1"/>
  <c r="F10" i="8"/>
  <c r="J10" i="8" s="1"/>
  <c r="F15" i="8"/>
  <c r="J15" i="8" s="1"/>
  <c r="F14" i="8"/>
  <c r="J14" i="8" s="1"/>
  <c r="F18" i="8"/>
  <c r="F20" i="8"/>
  <c r="J20" i="8" s="1"/>
  <c r="F19" i="8"/>
  <c r="J19" i="8" s="1"/>
  <c r="F13" i="8"/>
  <c r="J13" i="8" s="1"/>
  <c r="Q11" i="4"/>
  <c r="U11" i="4" s="1"/>
  <c r="V11" i="4" s="1"/>
  <c r="W11" i="4" s="1"/>
  <c r="C9" i="3" s="1"/>
  <c r="Q18" i="4"/>
  <c r="U18" i="4" s="1"/>
  <c r="V18" i="4" s="1"/>
  <c r="W18" i="4" s="1"/>
  <c r="C16" i="3" s="1"/>
  <c r="Q19" i="4"/>
  <c r="U19" i="4" s="1"/>
  <c r="V19" i="4" s="1"/>
  <c r="W19" i="4" s="1"/>
  <c r="C17" i="3" s="1"/>
  <c r="Q15" i="4"/>
  <c r="U15" i="4" s="1"/>
  <c r="Q14" i="4"/>
  <c r="Q10" i="4"/>
  <c r="U10" i="4" s="1"/>
  <c r="Q16" i="4"/>
  <c r="U16" i="4" s="1"/>
  <c r="V16" i="4" s="1"/>
  <c r="W16" i="4" s="1"/>
  <c r="C14" i="3" s="1"/>
  <c r="Q13" i="4"/>
  <c r="U13" i="4" s="1"/>
  <c r="V13" i="4" s="1"/>
  <c r="W13" i="4" s="1"/>
  <c r="C11" i="3" s="1"/>
  <c r="Q21" i="4"/>
  <c r="U21" i="4" s="1"/>
  <c r="V21" i="4" s="1"/>
  <c r="W21" i="4" s="1"/>
  <c r="C19" i="3" s="1"/>
  <c r="Q17" i="4"/>
  <c r="U17" i="4" s="1"/>
  <c r="V17" i="4" s="1"/>
  <c r="W17" i="4" s="1"/>
  <c r="C15" i="3" s="1"/>
  <c r="Q20" i="4"/>
  <c r="U20" i="4" s="1"/>
  <c r="V20" i="4" s="1"/>
  <c r="W20" i="4" s="1"/>
  <c r="C18" i="3" s="1"/>
  <c r="Q12" i="4"/>
  <c r="U12" i="4" s="1"/>
  <c r="V12" i="4" s="1"/>
  <c r="W12" i="4" s="1"/>
  <c r="C10" i="3" s="1"/>
  <c r="V23" i="2"/>
  <c r="W10" i="2"/>
  <c r="V15" i="4"/>
  <c r="W15" i="4" s="1"/>
  <c r="C13" i="3" s="1"/>
  <c r="J18" i="8"/>
  <c r="U14" i="4"/>
  <c r="V14" i="4" s="1"/>
  <c r="W14" i="4" s="1"/>
  <c r="C12" i="3" s="1"/>
  <c r="U23" i="4" l="1"/>
  <c r="V10" i="4"/>
  <c r="U15" i="8"/>
  <c r="V15" i="8" s="1"/>
  <c r="W15" i="8" s="1"/>
  <c r="C14" i="7" s="1"/>
  <c r="Q14" i="8"/>
  <c r="U14" i="8" s="1"/>
  <c r="V14" i="8" s="1"/>
  <c r="W14" i="8" s="1"/>
  <c r="C13" i="7" s="1"/>
  <c r="Q11" i="8"/>
  <c r="Q19" i="8"/>
  <c r="Q17" i="8"/>
  <c r="U17" i="8" s="1"/>
  <c r="V17" i="8" s="1"/>
  <c r="W17" i="8" s="1"/>
  <c r="C16" i="7" s="1"/>
  <c r="Q20" i="8"/>
  <c r="U20" i="8" s="1"/>
  <c r="V20" i="8" s="1"/>
  <c r="W20" i="8" s="1"/>
  <c r="C19" i="7" s="1"/>
  <c r="Q10" i="8"/>
  <c r="U10" i="8" s="1"/>
  <c r="Q16" i="8"/>
  <c r="U16" i="8" s="1"/>
  <c r="V16" i="8" s="1"/>
  <c r="W16" i="8" s="1"/>
  <c r="C15" i="7" s="1"/>
  <c r="Q15" i="8"/>
  <c r="Q12" i="8"/>
  <c r="U12" i="8" s="1"/>
  <c r="V12" i="8" s="1"/>
  <c r="W12" i="8" s="1"/>
  <c r="C11" i="7" s="1"/>
  <c r="Q21" i="8"/>
  <c r="Q13" i="8"/>
  <c r="U13" i="8" s="1"/>
  <c r="V13" i="8" s="1"/>
  <c r="W13" i="8" s="1"/>
  <c r="C12" i="7" s="1"/>
  <c r="Q18" i="8"/>
  <c r="U11" i="8"/>
  <c r="V11" i="8" s="1"/>
  <c r="W11" i="8" s="1"/>
  <c r="C10" i="7" s="1"/>
  <c r="U18" i="8"/>
  <c r="V18" i="8" s="1"/>
  <c r="W18" i="8" s="1"/>
  <c r="C17" i="7" s="1"/>
  <c r="U21" i="8"/>
  <c r="V21" i="8" s="1"/>
  <c r="W21" i="8" s="1"/>
  <c r="C20" i="7" s="1"/>
  <c r="B8" i="6"/>
  <c r="B9" i="7"/>
  <c r="B8" i="3"/>
  <c r="J23" i="8"/>
  <c r="V23" i="5"/>
  <c r="W10" i="5"/>
  <c r="C8" i="6" s="1"/>
  <c r="U19" i="8"/>
  <c r="V19" i="8" s="1"/>
  <c r="W19" i="8" s="1"/>
  <c r="C18" i="7" s="1"/>
  <c r="U23" i="8" l="1"/>
  <c r="V10" i="8"/>
  <c r="V23" i="4"/>
  <c r="W10" i="4"/>
  <c r="C8" i="3" s="1"/>
  <c r="W10" i="8" l="1"/>
  <c r="C9" i="7" s="1"/>
  <c r="V23" i="8"/>
</calcChain>
</file>

<file path=xl/comments1.xml><?xml version="1.0" encoding="utf-8"?>
<comments xmlns="http://schemas.openxmlformats.org/spreadsheetml/2006/main">
  <authors>
    <author>t</author>
  </authors>
  <commentList>
    <comment ref="C43" authorId="0" shapeId="0">
      <text>
        <r>
          <rPr>
            <b/>
            <sz val="10"/>
            <color indexed="81"/>
            <rFont val="Tahoma"/>
            <family val="2"/>
          </rPr>
          <t xml:space="preserve">up to a maximum of 100 days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<sst xmlns="http://schemas.openxmlformats.org/spreadsheetml/2006/main" count="272" uniqueCount="90">
  <si>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</si>
  <si>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</si>
  <si>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</si>
  <si>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</si>
  <si>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</si>
  <si>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</si>
  <si>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</si>
  <si>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</si>
  <si>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</si>
  <si>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</si>
  <si>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</si>
  <si>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</si>
  <si>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Total</t>
  </si>
  <si>
    <t>Tage Kunden</t>
  </si>
  <si>
    <t>Tage Lieferanten</t>
  </si>
  <si>
    <t xml:space="preserve">WILLKOMMEN !   BIENVENUE!   WELCOME!    </t>
  </si>
  <si>
    <t>To the World of Magic Workbooks ®</t>
  </si>
  <si>
    <t xml:space="preserve">it contains no macros, requires no detailed knowledge of Excel or Excel </t>
  </si>
  <si>
    <t xml:space="preserve">programming, and only a minimum of data input while generating a host of </t>
  </si>
  <si>
    <t>spreadsheets and charts both for internal controlling purposes and presentations.</t>
  </si>
  <si>
    <t>Step 1</t>
  </si>
  <si>
    <r>
      <t xml:space="preserve">click to sheet </t>
    </r>
    <r>
      <rPr>
        <b/>
        <sz val="11"/>
        <color indexed="16"/>
        <rFont val="Arial"/>
        <family val="2"/>
      </rPr>
      <t>DATA</t>
    </r>
    <r>
      <rPr>
        <b/>
        <sz val="11"/>
        <rFont val="Arial"/>
        <family val="2"/>
      </rPr>
      <t xml:space="preserve"> </t>
    </r>
  </si>
  <si>
    <t xml:space="preserve">Input your data </t>
  </si>
  <si>
    <t>using demo-data for orientation</t>
  </si>
  <si>
    <t>Step 2</t>
  </si>
  <si>
    <r>
      <t xml:space="preserve">click to evaluation sheets ( </t>
    </r>
    <r>
      <rPr>
        <b/>
        <i/>
        <sz val="12"/>
        <color indexed="16"/>
        <rFont val="Arial"/>
        <family val="2"/>
      </rPr>
      <t>RevMonth</t>
    </r>
    <r>
      <rPr>
        <b/>
        <sz val="11"/>
        <rFont val="Arial"/>
        <family val="2"/>
      </rPr>
      <t xml:space="preserve"> etc. ) </t>
    </r>
  </si>
  <si>
    <t>click the month(s) you would like to see or print.</t>
  </si>
  <si>
    <t xml:space="preserve">That's it.  </t>
  </si>
  <si>
    <t xml:space="preserve">This is the tool that lets you check the effects of changes in </t>
  </si>
  <si>
    <t>DSO (days sales outstanding) and DPO (days payments outstanding)</t>
  </si>
  <si>
    <t>What happens to your liquid assets if your customers pay 5 days sooner or later?</t>
  </si>
  <si>
    <t>What happens if you pay your suppliers 8 days sooner or later?</t>
  </si>
  <si>
    <t>Magic regards</t>
  </si>
  <si>
    <r>
      <t>from your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</si>
  <si>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DATA INPUT</t>
  </si>
  <si>
    <t>Input your data into the yellow cells.</t>
  </si>
  <si>
    <t>Do not delete cells, rows or columns as this might destroy the tool's functionality.</t>
  </si>
  <si>
    <t>Money Corp.</t>
  </si>
  <si>
    <t>Year from:</t>
  </si>
  <si>
    <t>Last Year</t>
  </si>
  <si>
    <t>Revenue</t>
  </si>
  <si>
    <t>Operating Expenses</t>
  </si>
  <si>
    <t>Profit / Loss</t>
  </si>
  <si>
    <t>Debt Pay-Off</t>
  </si>
  <si>
    <t>Taxes</t>
  </si>
  <si>
    <t>Mar</t>
  </si>
  <si>
    <t>May</t>
  </si>
  <si>
    <t>Oct</t>
  </si>
  <si>
    <t>Dec</t>
  </si>
  <si>
    <t>average payment days</t>
  </si>
  <si>
    <t>DSO</t>
  </si>
  <si>
    <t>DPO</t>
  </si>
  <si>
    <t>customers</t>
  </si>
  <si>
    <t>suppliers</t>
  </si>
  <si>
    <t>bank balance per:</t>
  </si>
  <si>
    <t>Calculating your average payment periods:</t>
  </si>
  <si>
    <t>Yearly revenue</t>
  </si>
  <si>
    <t>Accounts receivable</t>
  </si>
  <si>
    <t>Accounts payable</t>
  </si>
  <si>
    <t>average DSO</t>
  </si>
  <si>
    <t>average DPO</t>
  </si>
  <si>
    <t>How do changes in DSO affect your liquid assets?</t>
  </si>
  <si>
    <t>Actual</t>
  </si>
  <si>
    <t>NEW</t>
  </si>
  <si>
    <t>click on number of days</t>
  </si>
  <si>
    <t>Company:</t>
  </si>
  <si>
    <t>How do changes in DPO affect your liquid assets?</t>
  </si>
  <si>
    <t>How do changes in both DSO and DPO affect your liquid assets?</t>
  </si>
  <si>
    <t>start.balance</t>
  </si>
  <si>
    <t>Revenue +1</t>
  </si>
  <si>
    <t>Revenue +2</t>
  </si>
  <si>
    <t>Revenue +3</t>
  </si>
  <si>
    <t>Revenue +4</t>
  </si>
  <si>
    <t>Total IN</t>
  </si>
  <si>
    <t>Total OUT</t>
  </si>
  <si>
    <t>Expenses</t>
  </si>
  <si>
    <t>Expenses +1</t>
  </si>
  <si>
    <t>Expenses +2</t>
  </si>
  <si>
    <t>Expenses +3</t>
  </si>
  <si>
    <t>Expenses +4</t>
  </si>
  <si>
    <t>Total Balance</t>
  </si>
  <si>
    <t>Total incl starting balance</t>
  </si>
  <si>
    <t>Cash Checker</t>
  </si>
  <si>
    <r>
      <t>Cash Checker</t>
    </r>
    <r>
      <rPr>
        <b/>
        <i/>
        <sz val="12"/>
        <rFont val="Arial"/>
        <family val="2"/>
      </rPr>
      <t xml:space="preserve"> </t>
    </r>
    <r>
      <rPr>
        <b/>
        <sz val="10"/>
        <rFont val="Arial"/>
        <family val="2"/>
      </rPr>
      <t>was developed for easy handling as an Excel workbook;</t>
    </r>
  </si>
  <si>
    <r>
      <t xml:space="preserve">Working with </t>
    </r>
    <r>
      <rPr>
        <b/>
        <i/>
        <sz val="14"/>
        <color indexed="16"/>
        <rFont val="Arial"/>
        <family val="2"/>
      </rPr>
      <t>Cash Checker</t>
    </r>
  </si>
  <si>
    <t>CashManager</t>
  </si>
  <si>
    <t>CashManagerPlus</t>
  </si>
  <si>
    <t>And if you need to know more about the development of your liquid assets,</t>
  </si>
  <si>
    <t>you might do worse than having a look at the following MagicWorkbooks:</t>
  </si>
  <si>
    <t>info@magicworkbooks.com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</si>
</sst>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\ &quot;€&quot;_-;\-* #,##0.00\ &quot;€&quot;_-;_-* &quot;-&quot;??\ &quot;€&quot;_-;_-@_-"/>
    <numFmt numFmtId="173" formatCode="mmm"/>
    <numFmt numFmtId="174" formatCode="#,##0_ ;[Red]\-#,##0\ "/>
    <numFmt numFmtId="209" formatCode=";;;"/>
  </numFmts>
  <fonts count="3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5"/>
      <color indexed="9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10"/>
      <color indexed="13"/>
      <name val="Arial"/>
      <family val="2"/>
    </font>
    <font>
      <sz val="16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i/>
      <sz val="9"/>
      <name val="Arial"/>
      <family val="2"/>
    </font>
    <font>
      <sz val="4"/>
      <name val="Arial"/>
      <family val="2"/>
    </font>
    <font>
      <u/>
      <sz val="8"/>
      <color indexed="12"/>
      <name val="Arial"/>
      <family val="2"/>
    </font>
    <font>
      <b/>
      <sz val="18"/>
      <color indexed="43"/>
      <name val="Arial"/>
      <family val="2"/>
    </font>
    <font>
      <b/>
      <sz val="20"/>
      <color indexed="43"/>
      <name val="Arial"/>
      <family val="2"/>
    </font>
    <font>
      <b/>
      <sz val="16"/>
      <color indexed="16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53"/>
      <name val="Arial"/>
      <family val="2"/>
    </font>
    <font>
      <b/>
      <i/>
      <sz val="14"/>
      <color indexed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i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4"/>
      <name val="Arial"/>
      <family val="2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93">
    <xf numFmtId="0" fontId="0" fillId="0" borderId="0" xfId="0"/>
    <xf numFmtId="0" fontId="0" fillId="0" borderId="2" xfId="0" applyBorder="1"/>
    <xf numFmtId="3" fontId="0" fillId="2" borderId="2" xfId="0" applyNumberFormat="1" applyFill="1" applyBorder="1"/>
    <xf numFmtId="3" fontId="0" fillId="0" borderId="2" xfId="0" applyNumberFormat="1" applyBorder="1"/>
    <xf numFmtId="0" fontId="0" fillId="0" borderId="2" xfId="0" applyBorder="1" applyAlignment="1">
      <alignment horizontal="right"/>
    </xf>
    <xf numFmtId="3" fontId="0" fillId="0" borderId="0" xfId="0" applyNumberFormat="1"/>
    <xf numFmtId="173" fontId="0" fillId="0" borderId="0" xfId="0" applyNumberFormat="1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/>
    <xf numFmtId="3" fontId="3" fillId="2" borderId="2" xfId="0" applyNumberFormat="1" applyFont="1" applyFill="1" applyBorder="1"/>
    <xf numFmtId="1" fontId="0" fillId="0" borderId="2" xfId="0" applyNumberFormat="1" applyBorder="1"/>
    <xf numFmtId="0" fontId="5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3" fontId="4" fillId="4" borderId="0" xfId="0" applyNumberFormat="1" applyFont="1" applyFill="1" applyBorder="1"/>
    <xf numFmtId="0" fontId="0" fillId="0" borderId="0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1" fontId="0" fillId="0" borderId="0" xfId="0" applyNumberFormat="1" applyFill="1"/>
    <xf numFmtId="1" fontId="2" fillId="0" borderId="0" xfId="0" applyNumberFormat="1" applyFont="1" applyFill="1"/>
    <xf numFmtId="0" fontId="0" fillId="5" borderId="0" xfId="0" applyFill="1"/>
    <xf numFmtId="0" fontId="7" fillId="5" borderId="0" xfId="0" applyFont="1" applyFill="1" applyAlignment="1">
      <alignment horizontal="center"/>
    </xf>
    <xf numFmtId="0" fontId="3" fillId="2" borderId="2" xfId="0" applyFont="1" applyFill="1" applyBorder="1"/>
    <xf numFmtId="14" fontId="3" fillId="2" borderId="2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174" fontId="8" fillId="4" borderId="1" xfId="0" applyNumberFormat="1" applyFont="1" applyFill="1" applyBorder="1"/>
    <xf numFmtId="174" fontId="9" fillId="4" borderId="1" xfId="0" applyNumberFormat="1" applyFont="1" applyFill="1" applyBorder="1"/>
    <xf numFmtId="0" fontId="10" fillId="6" borderId="0" xfId="0" applyFont="1" applyFill="1"/>
    <xf numFmtId="0" fontId="11" fillId="6" borderId="0" xfId="0" applyFont="1" applyFill="1"/>
    <xf numFmtId="0" fontId="12" fillId="6" borderId="0" xfId="0" applyFont="1" applyFill="1"/>
    <xf numFmtId="0" fontId="10" fillId="0" borderId="0" xfId="0" applyFont="1" applyFill="1"/>
    <xf numFmtId="0" fontId="2" fillId="4" borderId="0" xfId="0" applyFont="1" applyFill="1"/>
    <xf numFmtId="14" fontId="2" fillId="0" borderId="0" xfId="0" applyNumberFormat="1" applyFont="1"/>
    <xf numFmtId="0" fontId="3" fillId="0" borderId="0" xfId="0" applyFont="1" applyBorder="1" applyAlignment="1">
      <alignment horizontal="center" wrapText="1"/>
    </xf>
    <xf numFmtId="3" fontId="0" fillId="0" borderId="0" xfId="0" applyNumberFormat="1" applyFill="1"/>
    <xf numFmtId="3" fontId="15" fillId="0" borderId="0" xfId="0" applyNumberFormat="1" applyFont="1"/>
    <xf numFmtId="3" fontId="3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8" fillId="4" borderId="0" xfId="0" applyFont="1" applyFill="1"/>
    <xf numFmtId="0" fontId="7" fillId="7" borderId="0" xfId="0" applyFont="1" applyFill="1" applyAlignment="1">
      <alignment horizontal="center"/>
    </xf>
    <xf numFmtId="0" fontId="0" fillId="7" borderId="0" xfId="0" applyFill="1"/>
    <xf numFmtId="174" fontId="17" fillId="0" borderId="0" xfId="0" applyNumberFormat="1" applyFont="1" applyFill="1"/>
    <xf numFmtId="0" fontId="19" fillId="8" borderId="3" xfId="0" applyFont="1" applyFill="1" applyBorder="1" applyAlignment="1" applyProtection="1">
      <alignment horizontal="center"/>
      <protection hidden="1"/>
    </xf>
    <xf numFmtId="0" fontId="20" fillId="8" borderId="4" xfId="0" applyFont="1" applyFill="1" applyBorder="1" applyAlignment="1" applyProtection="1">
      <alignment horizontal="center"/>
      <protection hidden="1"/>
    </xf>
    <xf numFmtId="0" fontId="21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6" fillId="4" borderId="1" xfId="0" applyFont="1" applyFill="1" applyBorder="1"/>
    <xf numFmtId="0" fontId="31" fillId="9" borderId="5" xfId="0" applyFont="1" applyFill="1" applyBorder="1" applyAlignment="1">
      <alignment horizontal="center"/>
    </xf>
    <xf numFmtId="0" fontId="33" fillId="0" borderId="4" xfId="2" applyFont="1" applyBorder="1" applyAlignment="1" applyProtection="1">
      <alignment horizontal="center"/>
    </xf>
    <xf numFmtId="209" fontId="0" fillId="0" borderId="0" xfId="0" applyNumberFormat="1"/>
    <xf numFmtId="0" fontId="18" fillId="0" borderId="4" xfId="2" applyBorder="1" applyAlignment="1" applyProtection="1">
      <alignment horizontal="center"/>
    </xf>
    <xf numFmtId="0" fontId="6" fillId="4" borderId="7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6" fillId="4" borderId="8" xfId="0" applyFont="1" applyFill="1" applyBorder="1" applyAlignment="1">
      <alignment wrapText="1"/>
    </xf>
    <xf numFmtId="0" fontId="16" fillId="4" borderId="9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6" fillId="4" borderId="12" xfId="0" applyFont="1" applyFill="1" applyBorder="1" applyAlignment="1">
      <alignment wrapText="1"/>
    </xf>
  </cellXfs>
  <cellStyles count="5">
    <cellStyle name="Euro" xfId="1"/>
    <cellStyle name="Hyperlink 2" xfId="3"/>
    <cellStyle name="Link" xfId="2" builtinId="8"/>
    <cellStyle name="Standard" xfId="0" builtinId="0"/>
    <cellStyle name="Standard 2" xfId="4"/>
  </cellStyles>
  <dxfs count="9"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40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847475581759107"/>
          <c:y val="1.7167381974248927E-2"/>
          <c:w val="0.87796755489862766"/>
          <c:h val="0.90128755364806867"/>
        </c:manualLayout>
      </c:layout>
      <c:line3DChart>
        <c:grouping val="standard"/>
        <c:varyColors val="0"/>
        <c:ser>
          <c:idx val="1"/>
          <c:order val="0"/>
          <c:tx>
            <c:strRef>
              <c:f>Lcustomers!$C$6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Lcustomers!$A$7:$A$19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Lcustomers!$C$7:$C$19</c:f>
              <c:numCache>
                <c:formatCode>General</c:formatCode>
                <c:ptCount val="13"/>
                <c:pt idx="0">
                  <c:v>21459</c:v>
                </c:pt>
                <c:pt idx="1">
                  <c:v>-6207.666666666657</c:v>
                </c:pt>
                <c:pt idx="2">
                  <c:v>4792.333333333343</c:v>
                </c:pt>
                <c:pt idx="3">
                  <c:v>-52207.666666666642</c:v>
                </c:pt>
                <c:pt idx="4">
                  <c:v>64292.333333333328</c:v>
                </c:pt>
                <c:pt idx="5">
                  <c:v>79559.000000000015</c:v>
                </c:pt>
                <c:pt idx="6">
                  <c:v>8859</c:v>
                </c:pt>
                <c:pt idx="7">
                  <c:v>80459.000000000015</c:v>
                </c:pt>
                <c:pt idx="8">
                  <c:v>6392.333333333343</c:v>
                </c:pt>
                <c:pt idx="9">
                  <c:v>-77207.666666666657</c:v>
                </c:pt>
                <c:pt idx="10">
                  <c:v>38359</c:v>
                </c:pt>
                <c:pt idx="11">
                  <c:v>69625.666666666657</c:v>
                </c:pt>
                <c:pt idx="12">
                  <c:v>-15374.333333333314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Lcustomers!$B$6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Lcustomers!$A$7:$A$19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Lcustomers!$B$7:$B$19</c:f>
              <c:numCache>
                <c:formatCode>General</c:formatCode>
                <c:ptCount val="13"/>
                <c:pt idx="0">
                  <c:v>21459</c:v>
                </c:pt>
                <c:pt idx="1">
                  <c:v>-6207.666666666657</c:v>
                </c:pt>
                <c:pt idx="2">
                  <c:v>4792.333333333343</c:v>
                </c:pt>
                <c:pt idx="3">
                  <c:v>-52207.666666666642</c:v>
                </c:pt>
                <c:pt idx="4">
                  <c:v>64292.333333333328</c:v>
                </c:pt>
                <c:pt idx="5">
                  <c:v>79559.000000000015</c:v>
                </c:pt>
                <c:pt idx="6">
                  <c:v>8859</c:v>
                </c:pt>
                <c:pt idx="7">
                  <c:v>80459.000000000015</c:v>
                </c:pt>
                <c:pt idx="8">
                  <c:v>6392.333333333343</c:v>
                </c:pt>
                <c:pt idx="9">
                  <c:v>-77207.666666666657</c:v>
                </c:pt>
                <c:pt idx="10">
                  <c:v>38359</c:v>
                </c:pt>
                <c:pt idx="11">
                  <c:v>69625.666666666657</c:v>
                </c:pt>
                <c:pt idx="12">
                  <c:v>-15374.333333333314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240067344"/>
        <c:axId val="240063424"/>
        <c:axId val="240516736"/>
      </c:line3DChart>
      <c:catAx>
        <c:axId val="2400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3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063424"/>
        <c:scaling>
          <c:orientation val="minMax"/>
          <c:max val="200000"/>
          <c:min val="-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7344"/>
        <c:crosses val="autoZero"/>
        <c:crossBetween val="between"/>
      </c:valAx>
      <c:serAx>
        <c:axId val="24051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63424"/>
        <c:crosses val="autoZero"/>
      </c:serAx>
      <c:spPr>
        <a:solidFill>
          <a:srgbClr val="FFFF99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40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847475581759107"/>
          <c:y val="1.7167381974248927E-2"/>
          <c:w val="0.87796755489862766"/>
          <c:h val="0.90128755364806867"/>
        </c:manualLayout>
      </c:layout>
      <c:line3DChart>
        <c:grouping val="standard"/>
        <c:varyColors val="0"/>
        <c:ser>
          <c:idx val="1"/>
          <c:order val="0"/>
          <c:tx>
            <c:strRef>
              <c:f>Lsuppliers!$C$6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Lsuppliers!$A$7:$A$19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Lsuppliers!$C$7:$C$19</c:f>
              <c:numCache>
                <c:formatCode>General</c:formatCode>
                <c:ptCount val="13"/>
                <c:pt idx="0">
                  <c:v>21459</c:v>
                </c:pt>
                <c:pt idx="1">
                  <c:v>35792.333333333343</c:v>
                </c:pt>
                <c:pt idx="2">
                  <c:v>4792.3333333333576</c:v>
                </c:pt>
                <c:pt idx="3">
                  <c:v>-58207.666666666642</c:v>
                </c:pt>
                <c:pt idx="4">
                  <c:v>61292.333333333328</c:v>
                </c:pt>
                <c:pt idx="5">
                  <c:v>87359</c:v>
                </c:pt>
                <c:pt idx="6">
                  <c:v>-1941</c:v>
                </c:pt>
                <c:pt idx="7">
                  <c:v>62459</c:v>
                </c:pt>
                <c:pt idx="8">
                  <c:v>35192.333333333343</c:v>
                </c:pt>
                <c:pt idx="9">
                  <c:v>-77207.666666666657</c:v>
                </c:pt>
                <c:pt idx="10">
                  <c:v>18559</c:v>
                </c:pt>
                <c:pt idx="11">
                  <c:v>66625.666666666657</c:v>
                </c:pt>
                <c:pt idx="12">
                  <c:v>-18374.333333333343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Lsuppliers!$B$6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Lsuppliers!$A$7:$A$19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Lsuppliers!$B$7:$B$19</c:f>
              <c:numCache>
                <c:formatCode>General</c:formatCode>
                <c:ptCount val="13"/>
                <c:pt idx="0">
                  <c:v>21459</c:v>
                </c:pt>
                <c:pt idx="1">
                  <c:v>-6207.666666666657</c:v>
                </c:pt>
                <c:pt idx="2">
                  <c:v>4792.333333333343</c:v>
                </c:pt>
                <c:pt idx="3">
                  <c:v>-52207.666666666642</c:v>
                </c:pt>
                <c:pt idx="4">
                  <c:v>64292.333333333328</c:v>
                </c:pt>
                <c:pt idx="5">
                  <c:v>79559.000000000015</c:v>
                </c:pt>
                <c:pt idx="6">
                  <c:v>8859</c:v>
                </c:pt>
                <c:pt idx="7">
                  <c:v>80459.000000000015</c:v>
                </c:pt>
                <c:pt idx="8">
                  <c:v>6392.333333333343</c:v>
                </c:pt>
                <c:pt idx="9">
                  <c:v>-77207.666666666657</c:v>
                </c:pt>
                <c:pt idx="10">
                  <c:v>38359</c:v>
                </c:pt>
                <c:pt idx="11">
                  <c:v>69625.666666666657</c:v>
                </c:pt>
                <c:pt idx="12">
                  <c:v>-15374.333333333314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240066560"/>
        <c:axId val="240067736"/>
        <c:axId val="240517160"/>
      </c:line3DChart>
      <c:catAx>
        <c:axId val="2400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7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067736"/>
        <c:scaling>
          <c:orientation val="minMax"/>
          <c:max val="200000"/>
          <c:min val="-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6560"/>
        <c:crosses val="autoZero"/>
        <c:crossBetween val="between"/>
      </c:valAx>
      <c:serAx>
        <c:axId val="240517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67736"/>
        <c:crosses val="autoZero"/>
      </c:serAx>
      <c:spPr>
        <a:solidFill>
          <a:srgbClr val="FFFF99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40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21501706484642"/>
          <c:y val="1.7094088433528786E-2"/>
          <c:w val="0.87713310580204773"/>
          <c:h val="0.9017131648686435"/>
        </c:manualLayout>
      </c:layout>
      <c:line3DChart>
        <c:grouping val="standard"/>
        <c:varyColors val="0"/>
        <c:ser>
          <c:idx val="1"/>
          <c:order val="0"/>
          <c:tx>
            <c:strRef>
              <c:f>Lall!$C$7</c:f>
              <c:strCache>
                <c:ptCount val="1"/>
                <c:pt idx="0">
                  <c:v>NEW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Lall!$A$8:$A$20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Lall!$C$8:$C$20</c:f>
              <c:numCache>
                <c:formatCode>General</c:formatCode>
                <c:ptCount val="13"/>
                <c:pt idx="0">
                  <c:v>21459</c:v>
                </c:pt>
                <c:pt idx="1">
                  <c:v>19125.666666666686</c:v>
                </c:pt>
                <c:pt idx="2">
                  <c:v>6125.6666666666715</c:v>
                </c:pt>
                <c:pt idx="3">
                  <c:v>-50874.333333333314</c:v>
                </c:pt>
                <c:pt idx="4">
                  <c:v>66825.666666666657</c:v>
                </c:pt>
                <c:pt idx="5">
                  <c:v>83959</c:v>
                </c:pt>
                <c:pt idx="6">
                  <c:v>3259</c:v>
                </c:pt>
                <c:pt idx="7">
                  <c:v>60459</c:v>
                </c:pt>
                <c:pt idx="8">
                  <c:v>21325.666666666686</c:v>
                </c:pt>
                <c:pt idx="9">
                  <c:v>-75874.333333333328</c:v>
                </c:pt>
                <c:pt idx="10">
                  <c:v>32759</c:v>
                </c:pt>
                <c:pt idx="11">
                  <c:v>68292.333333333372</c:v>
                </c:pt>
                <c:pt idx="12">
                  <c:v>-20707.666666666657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Lall!$B$7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Lall!$A$8:$A$20</c:f>
              <c:strCache>
                <c:ptCount val="13"/>
                <c:pt idx="0">
                  <c:v>start.balance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Lall!$B$8:$B$20</c:f>
              <c:numCache>
                <c:formatCode>General</c:formatCode>
                <c:ptCount val="13"/>
                <c:pt idx="0">
                  <c:v>21459</c:v>
                </c:pt>
                <c:pt idx="1">
                  <c:v>-6207.666666666657</c:v>
                </c:pt>
                <c:pt idx="2">
                  <c:v>4792.333333333343</c:v>
                </c:pt>
                <c:pt idx="3">
                  <c:v>-52207.666666666642</c:v>
                </c:pt>
                <c:pt idx="4">
                  <c:v>64292.333333333328</c:v>
                </c:pt>
                <c:pt idx="5">
                  <c:v>79559.000000000015</c:v>
                </c:pt>
                <c:pt idx="6">
                  <c:v>8859</c:v>
                </c:pt>
                <c:pt idx="7">
                  <c:v>80459.000000000015</c:v>
                </c:pt>
                <c:pt idx="8">
                  <c:v>6392.333333333343</c:v>
                </c:pt>
                <c:pt idx="9">
                  <c:v>-77207.666666666657</c:v>
                </c:pt>
                <c:pt idx="10">
                  <c:v>38359</c:v>
                </c:pt>
                <c:pt idx="11">
                  <c:v>69625.666666666657</c:v>
                </c:pt>
                <c:pt idx="12">
                  <c:v>-15374.333333333314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240069696"/>
        <c:axId val="240066168"/>
        <c:axId val="240519704"/>
      </c:line3DChart>
      <c:catAx>
        <c:axId val="2400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6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066168"/>
        <c:scaling>
          <c:orientation val="minMax"/>
          <c:max val="200000"/>
          <c:min val="-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069696"/>
        <c:crosses val="autoZero"/>
        <c:crossBetween val="between"/>
      </c:valAx>
      <c:serAx>
        <c:axId val="240519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66168"/>
        <c:crosses val="autoZero"/>
      </c:serAx>
      <c:spPr>
        <a:solidFill>
          <a:srgbClr val="FFFF99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ist" dx="31" fmlaLink="$O$2" fmlaRange="$O$5:$O$25" sel="11" val="0"/>
</file>

<file path=xl/ctrlProps/ctrlProp2.xml><?xml version="1.0" encoding="utf-8"?>
<formControlPr xmlns="http://schemas.microsoft.com/office/spreadsheetml/2009/9/main" objectType="List" dx="31" fmlaLink="$O$2" fmlaRange="$O$5:$O$25" sel="20" val="0"/>
</file>

<file path=xl/ctrlProps/ctrlProp3.xml><?xml version="1.0" encoding="utf-8"?>
<formControlPr xmlns="http://schemas.microsoft.com/office/spreadsheetml/2009/9/main" objectType="List" dx="31" fmlaLink="$O$2" fmlaRange="$O$7:$O$27" sel="13" val="0"/>
</file>

<file path=xl/ctrlProps/ctrlProp4.xml><?xml version="1.0" encoding="utf-8"?>
<formControlPr xmlns="http://schemas.microsoft.com/office/spreadsheetml/2009/9/main" objectType="List" dx="31" fmlaLink="$P$2" fmlaRange="$P$7:$P$27" sel="19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43</xdr:row>
      <xdr:rowOff>34925</xdr:rowOff>
    </xdr:from>
    <xdr:to>
      <xdr:col>0</xdr:col>
      <xdr:colOff>6054725</xdr:colOff>
      <xdr:row>43</xdr:row>
      <xdr:rowOff>492125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8575" y="9182100"/>
          <a:ext cx="5753100" cy="457200"/>
        </a:xfrm>
        <a:prstGeom prst="rect">
          <a:avLst/>
        </a:prstGeom>
        <a:gradFill rotWithShape="1">
          <a:gsLst>
            <a:gs pos="0">
              <a:srgbClr val="FF6600"/>
            </a:gs>
            <a:gs pos="100000">
              <a:srgbClr val="FFFF99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de-DE" sz="1200" b="1" i="1" strike="noStrike">
              <a:solidFill>
                <a:srgbClr val="000000"/>
              </a:solidFill>
              <a:latin typeface="Arial"/>
              <a:cs typeface="Arial"/>
            </a:rPr>
            <a:t>   FREE MAGIC HELP!  JUST CLICK ON THE ADDRESS BELOW AND </a:t>
          </a:r>
        </a:p>
        <a:p>
          <a:pPr algn="ctr" rtl="1">
            <a:defRPr sz="1000"/>
          </a:pPr>
          <a:r>
            <a:rPr lang="de-DE" sz="1200" b="1" i="1" strike="noStrike">
              <a:solidFill>
                <a:srgbClr val="000000"/>
              </a:solidFill>
              <a:latin typeface="Arial"/>
              <a:cs typeface="Arial"/>
            </a:rPr>
            <a:t>SEND AN EMAIL TO:</a:t>
          </a:r>
        </a:p>
        <a:p>
          <a:pPr algn="ctr" rtl="1">
            <a:defRPr sz="1000"/>
          </a:pPr>
          <a:endParaRPr lang="de-DE" sz="12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5</xdr:row>
      <xdr:rowOff>0</xdr:rowOff>
    </xdr:from>
    <xdr:to>
      <xdr:col>8</xdr:col>
      <xdr:colOff>939800</xdr:colOff>
      <xdr:row>18</xdr:row>
      <xdr:rowOff>133350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</xdr:row>
          <xdr:rowOff>63500</xdr:rowOff>
        </xdr:from>
        <xdr:to>
          <xdr:col>10</xdr:col>
          <xdr:colOff>755650</xdr:colOff>
          <xdr:row>18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5</xdr:row>
      <xdr:rowOff>0</xdr:rowOff>
    </xdr:from>
    <xdr:to>
      <xdr:col>8</xdr:col>
      <xdr:colOff>939800</xdr:colOff>
      <xdr:row>18</xdr:row>
      <xdr:rowOff>133350</xdr:rowOff>
    </xdr:to>
    <xdr:graphicFrame macro="">
      <xdr:nvGraphicFramePr>
        <xdr:cNvPr id="3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</xdr:row>
          <xdr:rowOff>63500</xdr:rowOff>
        </xdr:from>
        <xdr:to>
          <xdr:col>10</xdr:col>
          <xdr:colOff>755650</xdr:colOff>
          <xdr:row>18</xdr:row>
          <xdr:rowOff>57150</xdr:rowOff>
        </xdr:to>
        <xdr:sp macro="" textlink="">
          <xdr:nvSpPr>
            <xdr:cNvPr id="3073" name="List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50800</xdr:rowOff>
    </xdr:from>
    <xdr:to>
      <xdr:col>8</xdr:col>
      <xdr:colOff>939800</xdr:colOff>
      <xdr:row>19</xdr:row>
      <xdr:rowOff>133350</xdr:rowOff>
    </xdr:to>
    <xdr:graphicFrame macro="">
      <xdr:nvGraphicFramePr>
        <xdr:cNvPr id="41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</xdr:row>
          <xdr:rowOff>63500</xdr:rowOff>
        </xdr:from>
        <xdr:to>
          <xdr:col>10</xdr:col>
          <xdr:colOff>863600</xdr:colOff>
          <xdr:row>18</xdr:row>
          <xdr:rowOff>57150</xdr:rowOff>
        </xdr:to>
        <xdr:sp macro="" textlink=""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</xdr:row>
          <xdr:rowOff>63500</xdr:rowOff>
        </xdr:from>
        <xdr:to>
          <xdr:col>11</xdr:col>
          <xdr:colOff>825500</xdr:colOff>
          <xdr:row>18</xdr:row>
          <xdr:rowOff>57150</xdr:rowOff>
        </xdr:to>
        <xdr:sp macro="" textlink="">
          <xdr:nvSpPr>
            <xdr:cNvPr id="4099" name="List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gicworkbook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6"/>
    <pageSetUpPr fitToPage="1"/>
  </sheetPr>
  <dimension ref="A1:A48"/>
  <sheetViews>
    <sheetView showGridLines="0" showZeros="0" tabSelected="1" zoomScale="110" workbookViewId="0">
      <selection activeCell="A4" sqref="A4"/>
    </sheetView>
  </sheetViews>
  <sheetFormatPr baseColWidth="10" defaultRowHeight="12.5" x14ac:dyDescent="0.25"/>
  <cols>
    <col min="1" max="1" width="86.7265625" customWidth="1"/>
  </cols>
  <sheetData>
    <row r="1" spans="1:1" ht="23.5" thickTop="1" x14ac:dyDescent="0.5">
      <c r="A1" s="61" t="s">
        <v>15</v>
      </c>
    </row>
    <row r="2" spans="1:1" ht="25" x14ac:dyDescent="0.5">
      <c r="A2" s="62" t="s">
        <v>16</v>
      </c>
    </row>
    <row r="3" spans="1:1" ht="23.5" customHeight="1" x14ac:dyDescent="0.4">
      <c r="A3" s="63"/>
    </row>
    <row r="4" spans="1:1" ht="22.5" x14ac:dyDescent="0.45">
      <c r="A4" s="64" t="s">
        <v>82</v>
      </c>
    </row>
    <row r="5" spans="1:1" ht="18" customHeight="1" x14ac:dyDescent="0.35">
      <c r="A5" s="65"/>
    </row>
    <row r="6" spans="1:1" ht="16.149999999999999" customHeight="1" x14ac:dyDescent="0.4">
      <c r="A6" s="63"/>
    </row>
    <row r="7" spans="1:1" ht="13" x14ac:dyDescent="0.3">
      <c r="A7" s="66" t="s">
        <v>28</v>
      </c>
    </row>
    <row r="8" spans="1:1" ht="13" x14ac:dyDescent="0.3">
      <c r="A8" s="66" t="s">
        <v>29</v>
      </c>
    </row>
    <row r="9" spans="1:1" ht="13" x14ac:dyDescent="0.3">
      <c r="A9" s="66"/>
    </row>
    <row r="10" spans="1:1" ht="13" x14ac:dyDescent="0.3">
      <c r="A10" s="73" t="s">
        <v>30</v>
      </c>
    </row>
    <row r="11" spans="1:1" ht="13" x14ac:dyDescent="0.3">
      <c r="A11" s="73" t="s">
        <v>31</v>
      </c>
    </row>
    <row r="12" spans="1:1" ht="13" x14ac:dyDescent="0.3">
      <c r="A12" s="66"/>
    </row>
    <row r="13" spans="1:1" ht="13" x14ac:dyDescent="0.3">
      <c r="A13" s="66"/>
    </row>
    <row r="14" spans="1:1" ht="13" x14ac:dyDescent="0.3">
      <c r="A14" s="66"/>
    </row>
    <row r="15" spans="1:1" ht="6" customHeight="1" x14ac:dyDescent="0.3">
      <c r="A15" s="66"/>
    </row>
    <row r="16" spans="1:1" ht="15.5" x14ac:dyDescent="0.35">
      <c r="A16" s="74" t="s">
        <v>83</v>
      </c>
    </row>
    <row r="17" spans="1:1" ht="13" x14ac:dyDescent="0.3">
      <c r="A17" s="66" t="s">
        <v>17</v>
      </c>
    </row>
    <row r="18" spans="1:1" ht="13" x14ac:dyDescent="0.3">
      <c r="A18" s="66" t="s">
        <v>18</v>
      </c>
    </row>
    <row r="19" spans="1:1" ht="13" x14ac:dyDescent="0.3">
      <c r="A19" s="66" t="s">
        <v>19</v>
      </c>
    </row>
    <row r="20" spans="1:1" ht="13.15" customHeight="1" x14ac:dyDescent="0.3">
      <c r="A20" s="66"/>
    </row>
    <row r="21" spans="1:1" ht="24.65" customHeight="1" x14ac:dyDescent="0.4">
      <c r="A21" s="67" t="s">
        <v>84</v>
      </c>
    </row>
    <row r="22" spans="1:1" ht="6" customHeight="1" x14ac:dyDescent="0.3">
      <c r="A22" s="68"/>
    </row>
    <row r="23" spans="1:1" ht="27.65" customHeight="1" x14ac:dyDescent="0.3">
      <c r="A23" s="69" t="s">
        <v>20</v>
      </c>
    </row>
    <row r="24" spans="1:1" ht="20.5" customHeight="1" x14ac:dyDescent="0.3">
      <c r="A24" s="69" t="s">
        <v>21</v>
      </c>
    </row>
    <row r="25" spans="1:1" ht="14" x14ac:dyDescent="0.3">
      <c r="A25" s="69" t="s">
        <v>22</v>
      </c>
    </row>
    <row r="26" spans="1:1" ht="14" x14ac:dyDescent="0.3">
      <c r="A26" s="69" t="s">
        <v>23</v>
      </c>
    </row>
    <row r="27" spans="1:1" ht="14" x14ac:dyDescent="0.3">
      <c r="A27" s="69"/>
    </row>
    <row r="28" spans="1:1" ht="14" x14ac:dyDescent="0.3">
      <c r="A28" s="69" t="s">
        <v>24</v>
      </c>
    </row>
    <row r="29" spans="1:1" ht="15.5" x14ac:dyDescent="0.35">
      <c r="A29" s="69" t="s">
        <v>25</v>
      </c>
    </row>
    <row r="30" spans="1:1" ht="14" x14ac:dyDescent="0.3">
      <c r="A30" s="69" t="s">
        <v>26</v>
      </c>
    </row>
    <row r="31" spans="1:1" ht="14" x14ac:dyDescent="0.3">
      <c r="A31" s="69"/>
    </row>
    <row r="32" spans="1:1" ht="14" x14ac:dyDescent="0.3">
      <c r="A32" s="69"/>
    </row>
    <row r="33" spans="1:1" ht="16.899999999999999" customHeight="1" x14ac:dyDescent="0.3">
      <c r="A33" s="66"/>
    </row>
    <row r="34" spans="1:1" ht="15.5" x14ac:dyDescent="0.35">
      <c r="A34" s="70" t="s">
        <v>27</v>
      </c>
    </row>
    <row r="35" spans="1:1" ht="13" x14ac:dyDescent="0.3">
      <c r="A35" s="66"/>
    </row>
    <row r="36" spans="1:1" ht="36.65" customHeight="1" x14ac:dyDescent="0.35">
      <c r="A36" s="71" t="s">
        <v>32</v>
      </c>
    </row>
    <row r="37" spans="1:1" ht="23.5" customHeight="1" x14ac:dyDescent="0.35">
      <c r="A37" s="71" t="s">
        <v>33</v>
      </c>
    </row>
    <row r="38" spans="1:1" ht="23.5" customHeight="1" x14ac:dyDescent="0.35">
      <c r="A38" s="71"/>
    </row>
    <row r="39" spans="1:1" ht="23.5" customHeight="1" x14ac:dyDescent="0.35">
      <c r="A39" s="77" t="s">
        <v>87</v>
      </c>
    </row>
    <row r="40" spans="1:1" ht="15.5" x14ac:dyDescent="0.35">
      <c r="A40" s="77" t="s">
        <v>88</v>
      </c>
    </row>
    <row r="41" spans="1:1" ht="23.5" customHeight="1" x14ac:dyDescent="0.35">
      <c r="A41" s="77" t="s">
        <v>85</v>
      </c>
    </row>
    <row r="42" spans="1:1" ht="15.5" x14ac:dyDescent="0.35">
      <c r="A42" s="77" t="s">
        <v>86</v>
      </c>
    </row>
    <row r="43" spans="1:1" ht="13" x14ac:dyDescent="0.3">
      <c r="A43" s="66"/>
    </row>
    <row r="44" spans="1:1" ht="42" customHeight="1" x14ac:dyDescent="0.35">
      <c r="A44" s="72"/>
    </row>
    <row r="45" spans="1:1" ht="20.5" customHeight="1" x14ac:dyDescent="0.25">
      <c r="A45" s="80" t="s">
        <v>89</v>
      </c>
    </row>
    <row r="46" spans="1:1" ht="6" customHeight="1" x14ac:dyDescent="0.3">
      <c r="A46" s="66"/>
    </row>
    <row r="47" spans="1:1" ht="22.15" customHeight="1" x14ac:dyDescent="0.25">
      <c r="A47" s="78" t="str">
        <f ca="1">+CONCATENATE("copyright 2005 - ",YEAR(A48)," K! Business Solutions GmbH, Erkrath - Germany")</f>
        <v>copyright 2005 - 2014 K! Business Solutions GmbH, Erkrath - Germany</v>
      </c>
    </row>
    <row r="48" spans="1:1" x14ac:dyDescent="0.25">
      <c r="A48" s="79">
        <f ca="1">+TODAY()</f>
        <v>41946</v>
      </c>
    </row>
  </sheetData>
  <phoneticPr fontId="2" type="noConversion"/>
  <hyperlinks>
    <hyperlink ref="A45" r:id="rId1"/>
  </hyperlinks>
  <printOptions horizontalCentered="1"/>
  <pageMargins left="0.78740157480314965" right="0" top="0.39370078740157483" bottom="0" header="0.51181102362204722" footer="0.39370078740157483"/>
  <pageSetup paperSize="9"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I61"/>
  <sheetViews>
    <sheetView showGridLines="0" zoomScale="90" workbookViewId="0">
      <selection activeCell="B14" sqref="B14"/>
    </sheetView>
  </sheetViews>
  <sheetFormatPr baseColWidth="10" defaultRowHeight="12.5" x14ac:dyDescent="0.25"/>
  <cols>
    <col min="1" max="1" width="16" customWidth="1"/>
    <col min="2" max="2" width="15.453125" customWidth="1"/>
    <col min="3" max="3" width="15.54296875" customWidth="1"/>
    <col min="4" max="4" width="16.7265625" customWidth="1"/>
  </cols>
  <sheetData>
    <row r="1" spans="1:9" ht="20" x14ac:dyDescent="0.4">
      <c r="A1" s="43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20" x14ac:dyDescent="0.4">
      <c r="A2" s="43"/>
      <c r="B2" s="42"/>
      <c r="C2" s="42"/>
      <c r="D2" s="42"/>
      <c r="E2" s="42"/>
      <c r="F2" s="42"/>
      <c r="G2" s="42"/>
      <c r="H2" s="42"/>
      <c r="I2" s="42"/>
    </row>
    <row r="3" spans="1:9" ht="15.5" x14ac:dyDescent="0.35">
      <c r="A3" s="44" t="s">
        <v>35</v>
      </c>
      <c r="B3" s="42"/>
      <c r="C3" s="42"/>
      <c r="D3" s="42"/>
      <c r="E3" s="42"/>
      <c r="F3" s="42"/>
      <c r="G3" s="42"/>
      <c r="H3" s="42"/>
      <c r="I3" s="42"/>
    </row>
    <row r="4" spans="1:9" ht="15.5" x14ac:dyDescent="0.35">
      <c r="A4" s="44"/>
      <c r="B4" s="42"/>
      <c r="C4" s="42"/>
      <c r="D4" s="42"/>
      <c r="E4" s="42"/>
      <c r="F4" s="42"/>
      <c r="G4" s="42"/>
      <c r="H4" s="42"/>
      <c r="I4" s="42"/>
    </row>
    <row r="5" spans="1:9" ht="15.5" x14ac:dyDescent="0.35">
      <c r="A5" s="44" t="s">
        <v>36</v>
      </c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s="29" customFormat="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9" s="29" customFormat="1" x14ac:dyDescent="0.2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29" customFormat="1" x14ac:dyDescent="0.25">
      <c r="A11" s="45"/>
      <c r="B11" s="45"/>
      <c r="C11" s="45"/>
      <c r="D11" s="45"/>
      <c r="E11" s="45"/>
      <c r="F11" s="45"/>
      <c r="G11" s="45"/>
      <c r="H11" s="45"/>
      <c r="I11" s="45"/>
    </row>
    <row r="14" spans="1:9" ht="13" x14ac:dyDescent="0.3">
      <c r="A14" t="s">
        <v>65</v>
      </c>
      <c r="B14" s="36" t="s">
        <v>37</v>
      </c>
    </row>
    <row r="15" spans="1:9" ht="13" x14ac:dyDescent="0.3">
      <c r="B15" s="7"/>
    </row>
    <row r="16" spans="1:9" ht="13" x14ac:dyDescent="0.3">
      <c r="A16" t="s">
        <v>38</v>
      </c>
      <c r="B16" s="37">
        <v>42005</v>
      </c>
      <c r="C16" s="1">
        <f>YEAR(B16)</f>
        <v>2015</v>
      </c>
    </row>
    <row r="20" spans="1:6" ht="26" x14ac:dyDescent="0.3">
      <c r="A20" s="7" t="s">
        <v>39</v>
      </c>
      <c r="B20" s="12" t="s">
        <v>40</v>
      </c>
      <c r="C20" s="75" t="s">
        <v>41</v>
      </c>
    </row>
    <row r="21" spans="1:6" ht="13" x14ac:dyDescent="0.3">
      <c r="A21" s="6" t="s">
        <v>8</v>
      </c>
      <c r="B21" s="16">
        <v>190000</v>
      </c>
      <c r="C21" s="16">
        <v>-145000</v>
      </c>
    </row>
    <row r="22" spans="1:6" ht="13" x14ac:dyDescent="0.3">
      <c r="A22" s="6" t="s">
        <v>9</v>
      </c>
      <c r="B22" s="16">
        <v>200000</v>
      </c>
      <c r="C22" s="16">
        <v>-110000</v>
      </c>
      <c r="D22" s="3">
        <f>SUM(B22:C22)</f>
        <v>90000</v>
      </c>
    </row>
    <row r="23" spans="1:6" ht="13" x14ac:dyDescent="0.3">
      <c r="A23" s="6" t="s">
        <v>10</v>
      </c>
      <c r="B23" s="16">
        <v>180000</v>
      </c>
      <c r="C23" s="16">
        <v>-180000</v>
      </c>
      <c r="D23" s="3">
        <f>SUM(B23:C23)</f>
        <v>0</v>
      </c>
    </row>
    <row r="24" spans="1:6" ht="13" x14ac:dyDescent="0.3">
      <c r="A24" s="6" t="s">
        <v>11</v>
      </c>
      <c r="B24" s="16">
        <v>90000</v>
      </c>
      <c r="C24" s="16">
        <v>-110000</v>
      </c>
      <c r="D24" s="3">
        <f>SUM(B24:C24)</f>
        <v>-20000</v>
      </c>
    </row>
    <row r="25" spans="1:6" x14ac:dyDescent="0.25">
      <c r="A25" s="6"/>
    </row>
    <row r="26" spans="1:6" x14ac:dyDescent="0.25">
      <c r="A26" s="6"/>
    </row>
    <row r="27" spans="1:6" ht="26" x14ac:dyDescent="0.3">
      <c r="A27" s="6"/>
      <c r="B27" s="12" t="str">
        <f>B20</f>
        <v>Revenue</v>
      </c>
      <c r="C27" s="75" t="str">
        <f>C20</f>
        <v>Operating Expenses</v>
      </c>
      <c r="D27" s="4" t="s">
        <v>42</v>
      </c>
      <c r="E27" s="12" t="s">
        <v>43</v>
      </c>
      <c r="F27" s="12" t="s">
        <v>44</v>
      </c>
    </row>
    <row r="28" spans="1:6" ht="13" x14ac:dyDescent="0.3">
      <c r="A28" s="6" t="s">
        <v>0</v>
      </c>
      <c r="B28" s="16">
        <v>100000</v>
      </c>
      <c r="C28" s="16">
        <v>-110000</v>
      </c>
      <c r="D28" s="3">
        <f>SUM(B28:C28)</f>
        <v>-10000</v>
      </c>
      <c r="E28" s="2"/>
      <c r="F28" s="2"/>
    </row>
    <row r="29" spans="1:6" ht="13" x14ac:dyDescent="0.3">
      <c r="A29" s="6" t="s">
        <v>1</v>
      </c>
      <c r="B29" s="16">
        <v>150000</v>
      </c>
      <c r="C29" s="16">
        <v>-120000</v>
      </c>
      <c r="D29" s="3">
        <f t="shared" ref="D29:D39" si="0">SUM(B29:C29)</f>
        <v>30000</v>
      </c>
      <c r="E29" s="2"/>
      <c r="F29" s="2"/>
    </row>
    <row r="30" spans="1:6" ht="13" x14ac:dyDescent="0.3">
      <c r="A30" s="6" t="s">
        <v>45</v>
      </c>
      <c r="B30" s="16">
        <v>189000</v>
      </c>
      <c r="C30" s="16">
        <v>-125000</v>
      </c>
      <c r="D30" s="3">
        <f t="shared" si="0"/>
        <v>64000</v>
      </c>
      <c r="E30" s="2">
        <v>-55000</v>
      </c>
      <c r="F30" s="2">
        <v>-25000</v>
      </c>
    </row>
    <row r="31" spans="1:6" ht="13" x14ac:dyDescent="0.3">
      <c r="A31" s="6" t="s">
        <v>3</v>
      </c>
      <c r="B31" s="16">
        <v>170000</v>
      </c>
      <c r="C31" s="16">
        <v>-112000</v>
      </c>
      <c r="D31" s="3">
        <f t="shared" si="0"/>
        <v>58000</v>
      </c>
      <c r="E31" s="2"/>
      <c r="F31" s="2"/>
    </row>
    <row r="32" spans="1:6" ht="13" x14ac:dyDescent="0.3">
      <c r="A32" s="6" t="s">
        <v>46</v>
      </c>
      <c r="B32" s="16">
        <v>200000</v>
      </c>
      <c r="C32" s="16">
        <v>-130000</v>
      </c>
      <c r="D32" s="3">
        <f t="shared" si="0"/>
        <v>70000</v>
      </c>
      <c r="E32" s="2"/>
      <c r="F32" s="2"/>
    </row>
    <row r="33" spans="1:6" ht="13" x14ac:dyDescent="0.3">
      <c r="A33" s="6" t="s">
        <v>5</v>
      </c>
      <c r="B33" s="16">
        <v>170000</v>
      </c>
      <c r="C33" s="16">
        <v>-160000</v>
      </c>
      <c r="D33" s="3">
        <f t="shared" si="0"/>
        <v>10000</v>
      </c>
      <c r="E33" s="2">
        <v>-55000</v>
      </c>
      <c r="F33" s="2">
        <v>-25000</v>
      </c>
    </row>
    <row r="34" spans="1:6" ht="13" x14ac:dyDescent="0.3">
      <c r="A34" s="6" t="s">
        <v>6</v>
      </c>
      <c r="B34" s="16">
        <v>90000</v>
      </c>
      <c r="C34" s="16">
        <v>-112000</v>
      </c>
      <c r="D34" s="3">
        <f t="shared" si="0"/>
        <v>-22000</v>
      </c>
      <c r="E34" s="2"/>
      <c r="F34" s="2"/>
    </row>
    <row r="35" spans="1:6" ht="13" x14ac:dyDescent="0.3">
      <c r="A35" s="6" t="s">
        <v>7</v>
      </c>
      <c r="B35" s="16">
        <v>100000</v>
      </c>
      <c r="C35" s="16">
        <v>-112000</v>
      </c>
      <c r="D35" s="3">
        <f t="shared" si="0"/>
        <v>-12000</v>
      </c>
      <c r="E35" s="2"/>
      <c r="F35" s="2"/>
    </row>
    <row r="36" spans="1:6" ht="13" x14ac:dyDescent="0.3">
      <c r="A36" s="6" t="s">
        <v>8</v>
      </c>
      <c r="B36" s="16">
        <v>190000</v>
      </c>
      <c r="C36" s="16">
        <v>-145000</v>
      </c>
      <c r="D36" s="3">
        <f t="shared" si="0"/>
        <v>45000</v>
      </c>
      <c r="E36" s="2">
        <v>-55000</v>
      </c>
      <c r="F36" s="2">
        <v>-25000</v>
      </c>
    </row>
    <row r="37" spans="1:6" ht="13" x14ac:dyDescent="0.3">
      <c r="A37" s="6" t="s">
        <v>47</v>
      </c>
      <c r="B37" s="16">
        <v>200000</v>
      </c>
      <c r="C37" s="16">
        <v>-150000</v>
      </c>
      <c r="D37" s="3">
        <f t="shared" si="0"/>
        <v>50000</v>
      </c>
      <c r="E37" s="2"/>
      <c r="F37" s="2"/>
    </row>
    <row r="38" spans="1:6" ht="13" x14ac:dyDescent="0.3">
      <c r="A38" s="6" t="s">
        <v>10</v>
      </c>
      <c r="B38" s="16">
        <v>180000</v>
      </c>
      <c r="C38" s="16">
        <v>-155000</v>
      </c>
      <c r="D38" s="3">
        <f t="shared" si="0"/>
        <v>25000</v>
      </c>
      <c r="E38" s="2"/>
      <c r="F38" s="2"/>
    </row>
    <row r="39" spans="1:6" ht="13" x14ac:dyDescent="0.3">
      <c r="A39" s="6" t="s">
        <v>48</v>
      </c>
      <c r="B39" s="16">
        <v>110000</v>
      </c>
      <c r="C39" s="16">
        <v>-120000</v>
      </c>
      <c r="D39" s="3">
        <f t="shared" si="0"/>
        <v>-10000</v>
      </c>
      <c r="E39" s="2">
        <v>-55000</v>
      </c>
      <c r="F39" s="2">
        <v>-25000</v>
      </c>
    </row>
    <row r="40" spans="1:6" x14ac:dyDescent="0.25">
      <c r="A40" t="s">
        <v>12</v>
      </c>
      <c r="B40" s="3">
        <f>SUM(B28:B39)</f>
        <v>1849000</v>
      </c>
      <c r="C40" s="3">
        <f>SUM(C28:C39)</f>
        <v>-1551000</v>
      </c>
      <c r="D40" s="3">
        <f>SUM(D28:D39)</f>
        <v>298000</v>
      </c>
      <c r="E40" s="3">
        <f>SUM(E28:E39)</f>
        <v>-220000</v>
      </c>
      <c r="F40" s="3">
        <f>SUM(F28:F39)</f>
        <v>-100000</v>
      </c>
    </row>
    <row r="43" spans="1:6" ht="13" x14ac:dyDescent="0.3">
      <c r="A43" s="7" t="s">
        <v>49</v>
      </c>
    </row>
    <row r="44" spans="1:6" ht="13" x14ac:dyDescent="0.3">
      <c r="A44" s="7"/>
      <c r="B44" s="14" t="s">
        <v>50</v>
      </c>
      <c r="C44" s="14" t="s">
        <v>51</v>
      </c>
    </row>
    <row r="45" spans="1:6" ht="13" x14ac:dyDescent="0.3">
      <c r="B45" s="14" t="s">
        <v>52</v>
      </c>
      <c r="C45" s="14" t="s">
        <v>53</v>
      </c>
    </row>
    <row r="46" spans="1:6" ht="13" x14ac:dyDescent="0.3">
      <c r="B46" s="8">
        <v>40</v>
      </c>
      <c r="C46" s="8">
        <v>31</v>
      </c>
    </row>
    <row r="49" spans="1:4" ht="13" x14ac:dyDescent="0.3">
      <c r="A49" s="7" t="s">
        <v>54</v>
      </c>
      <c r="B49" s="15">
        <f>B16</f>
        <v>42005</v>
      </c>
      <c r="C49" s="16">
        <v>21459</v>
      </c>
    </row>
    <row r="53" spans="1:4" ht="13" x14ac:dyDescent="0.3">
      <c r="A53" s="7" t="s">
        <v>55</v>
      </c>
    </row>
    <row r="55" spans="1:4" x14ac:dyDescent="0.25">
      <c r="A55" t="s">
        <v>56</v>
      </c>
      <c r="D55" s="2">
        <v>1749888</v>
      </c>
    </row>
    <row r="56" spans="1:4" x14ac:dyDescent="0.25">
      <c r="A56" t="s">
        <v>57</v>
      </c>
      <c r="D56" s="2">
        <v>128731</v>
      </c>
    </row>
    <row r="57" spans="1:4" ht="13" x14ac:dyDescent="0.3">
      <c r="A57" s="7" t="s">
        <v>59</v>
      </c>
      <c r="B57" s="7"/>
      <c r="D57" s="17">
        <f>D56*360/D55</f>
        <v>26.483500658327848</v>
      </c>
    </row>
    <row r="59" spans="1:4" x14ac:dyDescent="0.25">
      <c r="A59" t="str">
        <f>A55</f>
        <v>Yearly revenue</v>
      </c>
      <c r="D59" s="2">
        <v>1749888</v>
      </c>
    </row>
    <row r="60" spans="1:4" x14ac:dyDescent="0.25">
      <c r="A60" t="s">
        <v>58</v>
      </c>
      <c r="D60" s="2">
        <v>96442</v>
      </c>
    </row>
    <row r="61" spans="1:4" ht="13" x14ac:dyDescent="0.3">
      <c r="A61" s="7" t="s">
        <v>60</v>
      </c>
      <c r="B61" s="7"/>
      <c r="D61" s="17">
        <f>D60*360/D59</f>
        <v>19.840766951942069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O27"/>
  <sheetViews>
    <sheetView showGridLines="0" zoomScale="180" workbookViewId="0">
      <selection sqref="A1:F2"/>
    </sheetView>
  </sheetViews>
  <sheetFormatPr baseColWidth="10" defaultColWidth="11.54296875" defaultRowHeight="12.5" x14ac:dyDescent="0.25"/>
  <cols>
    <col min="1" max="1" width="5.453125" style="29" customWidth="1"/>
    <col min="2" max="2" width="5.7265625" style="29" customWidth="1"/>
    <col min="3" max="3" width="7.26953125" style="29" customWidth="1"/>
    <col min="4" max="4" width="1.26953125" style="29" customWidth="1"/>
    <col min="5" max="5" width="7.453125" style="29" customWidth="1"/>
    <col min="6" max="6" width="8.7265625" style="29" customWidth="1"/>
    <col min="7" max="7" width="6.54296875" style="29" customWidth="1"/>
    <col min="8" max="8" width="7" style="29" customWidth="1"/>
    <col min="9" max="9" width="14.26953125" style="29" customWidth="1"/>
    <col min="10" max="10" width="1.26953125" style="29" customWidth="1"/>
    <col min="11" max="11" width="11.54296875" style="29" customWidth="1"/>
    <col min="12" max="12" width="1.54296875" style="29" customWidth="1"/>
    <col min="13" max="14" width="11.7265625" style="29" customWidth="1"/>
    <col min="15" max="16384" width="11.54296875" style="29"/>
  </cols>
  <sheetData>
    <row r="1" spans="1:15" ht="13.15" customHeight="1" x14ac:dyDescent="0.25">
      <c r="A1" s="81" t="s">
        <v>61</v>
      </c>
      <c r="B1" s="82"/>
      <c r="C1" s="82"/>
      <c r="D1" s="82"/>
      <c r="E1" s="82"/>
      <c r="F1" s="83"/>
      <c r="G1" s="18">
        <f>DATA!C16</f>
        <v>2015</v>
      </c>
      <c r="H1" s="24" t="str">
        <f>DATA!A14</f>
        <v>Company:</v>
      </c>
      <c r="I1" s="20" t="str">
        <f>DATA!B14</f>
        <v>Money Corp.</v>
      </c>
      <c r="J1" s="20"/>
      <c r="K1" s="35" t="s">
        <v>64</v>
      </c>
    </row>
    <row r="2" spans="1:15" x14ac:dyDescent="0.25">
      <c r="A2" s="84"/>
      <c r="B2" s="85"/>
      <c r="C2" s="85"/>
      <c r="D2" s="85"/>
      <c r="E2" s="85"/>
      <c r="F2" s="86"/>
      <c r="G2" s="19"/>
      <c r="H2" s="19"/>
      <c r="I2" s="19"/>
      <c r="J2" s="19"/>
      <c r="K2" s="34"/>
      <c r="O2" s="30">
        <v>11</v>
      </c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34"/>
      <c r="O3" s="31"/>
    </row>
    <row r="4" spans="1:15" x14ac:dyDescent="0.25">
      <c r="A4" s="46" t="s">
        <v>50</v>
      </c>
      <c r="B4" s="28">
        <f>DATA!B46</f>
        <v>40</v>
      </c>
      <c r="C4" s="28">
        <f>B4+O27</f>
        <v>40</v>
      </c>
      <c r="D4" s="19"/>
      <c r="E4" s="19"/>
      <c r="F4" s="19"/>
      <c r="G4" s="19"/>
      <c r="H4" s="19"/>
      <c r="I4" s="19"/>
      <c r="J4" s="19"/>
      <c r="K4" s="34"/>
    </row>
    <row r="5" spans="1:15" ht="4.9000000000000004" customHeight="1" x14ac:dyDescent="0.25">
      <c r="A5" s="19"/>
      <c r="B5" s="23"/>
      <c r="C5" s="23"/>
      <c r="D5" s="19"/>
      <c r="E5" s="19"/>
      <c r="F5" s="19"/>
      <c r="G5" s="19"/>
      <c r="H5" s="19"/>
      <c r="I5" s="19"/>
      <c r="J5" s="19"/>
      <c r="K5" s="34"/>
      <c r="O5" s="32">
        <v>-20</v>
      </c>
    </row>
    <row r="6" spans="1:15" x14ac:dyDescent="0.25">
      <c r="A6" s="19"/>
      <c r="B6" s="21" t="s">
        <v>62</v>
      </c>
      <c r="C6" s="21" t="s">
        <v>63</v>
      </c>
      <c r="D6" s="25"/>
      <c r="E6" s="19"/>
      <c r="F6" s="19"/>
      <c r="G6" s="19"/>
      <c r="H6" s="19"/>
      <c r="I6" s="19"/>
      <c r="J6" s="19"/>
      <c r="K6" s="34"/>
      <c r="O6" s="32">
        <v>-18</v>
      </c>
    </row>
    <row r="7" spans="1:15" ht="11.5" customHeight="1" x14ac:dyDescent="0.25">
      <c r="A7" s="76" t="s">
        <v>68</v>
      </c>
      <c r="B7" s="40">
        <f>DATA!C49</f>
        <v>21459</v>
      </c>
      <c r="C7" s="40">
        <f>B7</f>
        <v>21459</v>
      </c>
      <c r="D7" s="26"/>
      <c r="E7" s="19"/>
      <c r="F7" s="19"/>
      <c r="G7" s="19"/>
      <c r="H7" s="19"/>
      <c r="I7" s="19"/>
      <c r="J7" s="19"/>
      <c r="K7" s="34"/>
      <c r="O7" s="32">
        <v>-16</v>
      </c>
    </row>
    <row r="8" spans="1:15" ht="13.15" customHeight="1" x14ac:dyDescent="0.25">
      <c r="A8" s="39" t="str">
        <f>DATA!A28</f>
        <v>Jan</v>
      </c>
      <c r="B8" s="41">
        <f>calc!W10</f>
        <v>-6207.666666666657</v>
      </c>
      <c r="C8" s="41">
        <f>calc2!W10</f>
        <v>-6207.666666666657</v>
      </c>
      <c r="D8" s="26"/>
      <c r="E8" s="19"/>
      <c r="F8" s="19"/>
      <c r="G8" s="19"/>
      <c r="H8" s="19"/>
      <c r="I8" s="19"/>
      <c r="J8" s="19"/>
      <c r="K8" s="34"/>
      <c r="O8" s="32">
        <v>-14</v>
      </c>
    </row>
    <row r="9" spans="1:15" ht="13.15" customHeight="1" x14ac:dyDescent="0.25">
      <c r="A9" s="39" t="str">
        <f>DATA!A29</f>
        <v>Feb</v>
      </c>
      <c r="B9" s="41">
        <f>calc!W11</f>
        <v>4792.333333333343</v>
      </c>
      <c r="C9" s="41">
        <f>calc2!W11</f>
        <v>4792.333333333343</v>
      </c>
      <c r="D9" s="26"/>
      <c r="E9" s="19"/>
      <c r="F9" s="19"/>
      <c r="G9" s="19"/>
      <c r="H9" s="19"/>
      <c r="I9" s="19"/>
      <c r="J9" s="19"/>
      <c r="K9" s="34"/>
      <c r="O9" s="32">
        <v>-12</v>
      </c>
    </row>
    <row r="10" spans="1:15" ht="13.15" customHeight="1" x14ac:dyDescent="0.25">
      <c r="A10" s="39" t="str">
        <f>DATA!A30</f>
        <v>Mar</v>
      </c>
      <c r="B10" s="41">
        <f>calc!W12</f>
        <v>-52207.666666666642</v>
      </c>
      <c r="C10" s="41">
        <f>calc2!W12</f>
        <v>-52207.666666666642</v>
      </c>
      <c r="D10" s="26"/>
      <c r="E10" s="19"/>
      <c r="F10" s="19"/>
      <c r="G10" s="19"/>
      <c r="H10" s="19"/>
      <c r="I10" s="19"/>
      <c r="J10" s="19"/>
      <c r="K10" s="34"/>
      <c r="O10" s="32">
        <v>-10</v>
      </c>
    </row>
    <row r="11" spans="1:15" ht="13.15" customHeight="1" x14ac:dyDescent="0.25">
      <c r="A11" s="39" t="str">
        <f>DATA!A31</f>
        <v>Apr</v>
      </c>
      <c r="B11" s="41">
        <f>calc!W13</f>
        <v>64292.333333333328</v>
      </c>
      <c r="C11" s="41">
        <f>calc2!W13</f>
        <v>64292.333333333328</v>
      </c>
      <c r="D11" s="26"/>
      <c r="E11" s="19"/>
      <c r="F11" s="19"/>
      <c r="G11" s="19"/>
      <c r="H11" s="19"/>
      <c r="I11" s="19"/>
      <c r="J11" s="19"/>
      <c r="K11" s="34"/>
      <c r="O11" s="32">
        <v>-8</v>
      </c>
    </row>
    <row r="12" spans="1:15" ht="13.15" customHeight="1" x14ac:dyDescent="0.25">
      <c r="A12" s="39" t="str">
        <f>DATA!A32</f>
        <v>May</v>
      </c>
      <c r="B12" s="41">
        <f>calc!W14</f>
        <v>79559.000000000015</v>
      </c>
      <c r="C12" s="41">
        <f>calc2!W14</f>
        <v>79559.000000000015</v>
      </c>
      <c r="D12" s="26"/>
      <c r="E12" s="19"/>
      <c r="F12" s="19"/>
      <c r="G12" s="19"/>
      <c r="H12" s="19"/>
      <c r="I12" s="19"/>
      <c r="J12" s="19"/>
      <c r="K12" s="34"/>
      <c r="O12" s="32">
        <v>-6</v>
      </c>
    </row>
    <row r="13" spans="1:15" ht="13.15" customHeight="1" x14ac:dyDescent="0.25">
      <c r="A13" s="39" t="str">
        <f>DATA!A33</f>
        <v>Jun</v>
      </c>
      <c r="B13" s="41">
        <f>calc!W15</f>
        <v>8859</v>
      </c>
      <c r="C13" s="41">
        <f>calc2!W15</f>
        <v>8859</v>
      </c>
      <c r="D13" s="26"/>
      <c r="E13" s="19"/>
      <c r="F13" s="19"/>
      <c r="G13" s="19"/>
      <c r="H13" s="19"/>
      <c r="I13" s="19"/>
      <c r="J13" s="19"/>
      <c r="K13" s="34"/>
      <c r="O13" s="32">
        <v>-4</v>
      </c>
    </row>
    <row r="14" spans="1:15" ht="13.15" customHeight="1" x14ac:dyDescent="0.25">
      <c r="A14" s="39" t="str">
        <f>DATA!A34</f>
        <v>Jul</v>
      </c>
      <c r="B14" s="41">
        <f>calc!W16</f>
        <v>80459.000000000015</v>
      </c>
      <c r="C14" s="41">
        <f>calc2!W16</f>
        <v>80459.000000000015</v>
      </c>
      <c r="D14" s="26"/>
      <c r="E14" s="19"/>
      <c r="F14" s="19"/>
      <c r="G14" s="19"/>
      <c r="H14" s="19"/>
      <c r="I14" s="19"/>
      <c r="J14" s="19"/>
      <c r="K14" s="34"/>
      <c r="O14" s="32">
        <v>-2</v>
      </c>
    </row>
    <row r="15" spans="1:15" ht="13.15" customHeight="1" x14ac:dyDescent="0.25">
      <c r="A15" s="39" t="str">
        <f>DATA!A35</f>
        <v>Aug</v>
      </c>
      <c r="B15" s="41">
        <f>calc!W17</f>
        <v>6392.333333333343</v>
      </c>
      <c r="C15" s="41">
        <f>calc2!W17</f>
        <v>6392.333333333343</v>
      </c>
      <c r="D15" s="26"/>
      <c r="E15" s="19"/>
      <c r="F15" s="19"/>
      <c r="G15" s="19"/>
      <c r="H15" s="19"/>
      <c r="I15" s="19"/>
      <c r="J15" s="19"/>
      <c r="K15" s="34"/>
      <c r="O15" s="32">
        <v>0</v>
      </c>
    </row>
    <row r="16" spans="1:15" ht="13.15" customHeight="1" x14ac:dyDescent="0.25">
      <c r="A16" s="39" t="str">
        <f>DATA!A36</f>
        <v>Sep</v>
      </c>
      <c r="B16" s="41">
        <f>calc!W18</f>
        <v>-77207.666666666657</v>
      </c>
      <c r="C16" s="41">
        <f>calc2!W18</f>
        <v>-77207.666666666657</v>
      </c>
      <c r="D16" s="26"/>
      <c r="E16" s="19"/>
      <c r="F16" s="19"/>
      <c r="G16" s="19"/>
      <c r="H16" s="19"/>
      <c r="I16" s="19"/>
      <c r="J16" s="19"/>
      <c r="K16" s="34"/>
      <c r="O16" s="32">
        <v>2</v>
      </c>
    </row>
    <row r="17" spans="1:15" ht="13.15" customHeight="1" x14ac:dyDescent="0.25">
      <c r="A17" s="39" t="str">
        <f>DATA!A37</f>
        <v>Oct</v>
      </c>
      <c r="B17" s="41">
        <f>calc!W19</f>
        <v>38359</v>
      </c>
      <c r="C17" s="41">
        <f>calc2!W19</f>
        <v>38359</v>
      </c>
      <c r="D17" s="26"/>
      <c r="E17" s="19"/>
      <c r="F17" s="19"/>
      <c r="G17" s="19"/>
      <c r="H17" s="19"/>
      <c r="I17" s="19"/>
      <c r="J17" s="19"/>
      <c r="K17" s="34"/>
      <c r="O17" s="32">
        <v>4</v>
      </c>
    </row>
    <row r="18" spans="1:15" ht="13.15" customHeight="1" x14ac:dyDescent="0.25">
      <c r="A18" s="39" t="str">
        <f>DATA!A38</f>
        <v>Nov</v>
      </c>
      <c r="B18" s="41">
        <f>calc!W20</f>
        <v>69625.666666666657</v>
      </c>
      <c r="C18" s="41">
        <f>calc2!W20</f>
        <v>69625.666666666657</v>
      </c>
      <c r="D18" s="26"/>
      <c r="E18" s="19"/>
      <c r="F18" s="19"/>
      <c r="G18" s="19"/>
      <c r="H18" s="19"/>
      <c r="I18" s="19"/>
      <c r="J18" s="19"/>
      <c r="K18" s="34"/>
      <c r="O18" s="32">
        <v>6</v>
      </c>
    </row>
    <row r="19" spans="1:15" ht="13.15" customHeight="1" x14ac:dyDescent="0.25">
      <c r="A19" s="39" t="str">
        <f>DATA!A39</f>
        <v>Dec</v>
      </c>
      <c r="B19" s="41">
        <f>calc!W21</f>
        <v>-15374.333333333314</v>
      </c>
      <c r="C19" s="41">
        <f>calc2!W21</f>
        <v>-15374.333333333314</v>
      </c>
      <c r="D19" s="26"/>
      <c r="E19" s="19"/>
      <c r="F19" s="19"/>
      <c r="G19" s="19"/>
      <c r="H19" s="19"/>
      <c r="I19" s="19"/>
      <c r="J19" s="19"/>
      <c r="K19" s="34"/>
      <c r="O19" s="32">
        <v>8</v>
      </c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O20" s="32">
        <v>10</v>
      </c>
    </row>
    <row r="21" spans="1:15" x14ac:dyDescent="0.25">
      <c r="O21" s="32">
        <v>12</v>
      </c>
    </row>
    <row r="22" spans="1:15" x14ac:dyDescent="0.25">
      <c r="O22" s="32">
        <v>14</v>
      </c>
    </row>
    <row r="23" spans="1:15" x14ac:dyDescent="0.25">
      <c r="O23" s="32">
        <v>16</v>
      </c>
    </row>
    <row r="24" spans="1:15" x14ac:dyDescent="0.25">
      <c r="O24" s="32">
        <v>18</v>
      </c>
    </row>
    <row r="25" spans="1:15" x14ac:dyDescent="0.25">
      <c r="O25" s="32">
        <v>20</v>
      </c>
    </row>
    <row r="26" spans="1:15" x14ac:dyDescent="0.25">
      <c r="O26" s="32"/>
    </row>
    <row r="27" spans="1:15" x14ac:dyDescent="0.25">
      <c r="O27" s="33">
        <f>INDEX(O5:O25,O$2)</f>
        <v>0</v>
      </c>
    </row>
  </sheetData>
  <mergeCells count="1">
    <mergeCell ref="A1:F2"/>
  </mergeCells>
  <phoneticPr fontId="2" type="noConversion"/>
  <conditionalFormatting sqref="A1 E5:I19 C4:C5">
    <cfRule type="expression" dxfId="8" priority="1" stopIfTrue="1">
      <formula>$O$27&gt;0</formula>
    </cfRule>
    <cfRule type="expression" dxfId="7" priority="2" stopIfTrue="1">
      <formula>$O$27&lt;0</formula>
    </cfRule>
    <cfRule type="expression" dxfId="6" priority="3" stopIfTrue="1">
      <formula>$O$27=0</formula>
    </cfRule>
  </conditionalFormatting>
  <pageMargins left="0.78740157499999996" right="0.78740157499999996" top="0.984251969" bottom="0.984251969" header="0.4921259845" footer="0.4921259845"/>
  <pageSetup paperSize="9" scale="1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10</xdr:col>
                    <xdr:colOff>69850</xdr:colOff>
                    <xdr:row>1</xdr:row>
                    <xdr:rowOff>63500</xdr:rowOff>
                  </from>
                  <to>
                    <xdr:col>10</xdr:col>
                    <xdr:colOff>755650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O27"/>
  <sheetViews>
    <sheetView showGridLines="0" zoomScale="180" workbookViewId="0">
      <selection sqref="A1:F2"/>
    </sheetView>
  </sheetViews>
  <sheetFormatPr baseColWidth="10" defaultColWidth="11.54296875" defaultRowHeight="12.5" x14ac:dyDescent="0.25"/>
  <cols>
    <col min="1" max="1" width="5.54296875" style="29" customWidth="1"/>
    <col min="2" max="2" width="5.7265625" style="29" customWidth="1"/>
    <col min="3" max="3" width="7.26953125" style="29" customWidth="1"/>
    <col min="4" max="4" width="1.26953125" style="29" customWidth="1"/>
    <col min="5" max="5" width="7.453125" style="29" customWidth="1"/>
    <col min="6" max="6" width="8.7265625" style="29" customWidth="1"/>
    <col min="7" max="7" width="6.54296875" style="29" customWidth="1"/>
    <col min="8" max="8" width="7" style="29" customWidth="1"/>
    <col min="9" max="9" width="14.26953125" style="29" customWidth="1"/>
    <col min="10" max="10" width="1.26953125" style="29" customWidth="1"/>
    <col min="11" max="11" width="11.54296875" style="29" customWidth="1"/>
    <col min="12" max="12" width="1.54296875" style="29" customWidth="1"/>
    <col min="13" max="14" width="11.7265625" style="29" customWidth="1"/>
    <col min="15" max="16384" width="11.54296875" style="29"/>
  </cols>
  <sheetData>
    <row r="1" spans="1:15" ht="13.15" customHeight="1" x14ac:dyDescent="0.25">
      <c r="A1" s="87" t="s">
        <v>66</v>
      </c>
      <c r="B1" s="88"/>
      <c r="C1" s="88"/>
      <c r="D1" s="88"/>
      <c r="E1" s="88"/>
      <c r="F1" s="89"/>
      <c r="G1" s="18">
        <f>DATA!C16</f>
        <v>2015</v>
      </c>
      <c r="H1" s="24" t="str">
        <f>DATA!A14</f>
        <v>Company:</v>
      </c>
      <c r="I1" s="20" t="str">
        <f>DATA!B14</f>
        <v>Money Corp.</v>
      </c>
      <c r="J1" s="20"/>
      <c r="K1" s="35" t="s">
        <v>64</v>
      </c>
    </row>
    <row r="2" spans="1:15" x14ac:dyDescent="0.25">
      <c r="A2" s="90"/>
      <c r="B2" s="91"/>
      <c r="C2" s="91"/>
      <c r="D2" s="91"/>
      <c r="E2" s="91"/>
      <c r="F2" s="92"/>
      <c r="G2" s="19"/>
      <c r="H2" s="19"/>
      <c r="I2" s="19"/>
      <c r="J2" s="19"/>
      <c r="K2" s="34"/>
      <c r="O2" s="30">
        <v>20</v>
      </c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34"/>
      <c r="O3" s="31"/>
    </row>
    <row r="4" spans="1:15" x14ac:dyDescent="0.25">
      <c r="A4" s="46" t="s">
        <v>51</v>
      </c>
      <c r="B4" s="28">
        <f>DATA!C46</f>
        <v>31</v>
      </c>
      <c r="C4" s="28">
        <f>B4+O27</f>
        <v>49</v>
      </c>
      <c r="D4" s="19"/>
      <c r="E4" s="19"/>
      <c r="F4" s="19"/>
      <c r="G4" s="19"/>
      <c r="H4" s="19"/>
      <c r="I4" s="19"/>
      <c r="J4" s="19"/>
      <c r="K4" s="34"/>
    </row>
    <row r="5" spans="1:15" ht="4.9000000000000004" customHeight="1" x14ac:dyDescent="0.25">
      <c r="A5" s="19"/>
      <c r="B5" s="23"/>
      <c r="C5" s="23"/>
      <c r="D5" s="19"/>
      <c r="E5" s="19"/>
      <c r="F5" s="19"/>
      <c r="G5" s="19"/>
      <c r="H5" s="19"/>
      <c r="I5" s="19"/>
      <c r="J5" s="19"/>
      <c r="K5" s="34"/>
      <c r="O5" s="32">
        <v>-20</v>
      </c>
    </row>
    <row r="6" spans="1:15" x14ac:dyDescent="0.25">
      <c r="A6" s="19"/>
      <c r="B6" s="21" t="s">
        <v>62</v>
      </c>
      <c r="C6" s="22" t="s">
        <v>63</v>
      </c>
      <c r="D6" s="25"/>
      <c r="E6" s="19"/>
      <c r="F6" s="19"/>
      <c r="G6" s="19"/>
      <c r="H6" s="19"/>
      <c r="I6" s="19"/>
      <c r="J6" s="19"/>
      <c r="K6" s="34"/>
      <c r="O6" s="32">
        <v>-18</v>
      </c>
    </row>
    <row r="7" spans="1:15" ht="11.5" customHeight="1" x14ac:dyDescent="0.25">
      <c r="A7" s="76" t="s">
        <v>68</v>
      </c>
      <c r="B7" s="40">
        <f>DATA!C49</f>
        <v>21459</v>
      </c>
      <c r="C7" s="40">
        <f>B7</f>
        <v>21459</v>
      </c>
      <c r="D7" s="26"/>
      <c r="E7" s="19"/>
      <c r="F7" s="19"/>
      <c r="G7" s="19"/>
      <c r="H7" s="19"/>
      <c r="I7" s="19"/>
      <c r="J7" s="19"/>
      <c r="K7" s="34"/>
      <c r="O7" s="32">
        <v>-16</v>
      </c>
    </row>
    <row r="8" spans="1:15" ht="13.15" customHeight="1" x14ac:dyDescent="0.25">
      <c r="A8" s="39" t="str">
        <f>DATA!A28</f>
        <v>Jan</v>
      </c>
      <c r="B8" s="41">
        <f>calc!W10</f>
        <v>-6207.666666666657</v>
      </c>
      <c r="C8" s="41">
        <f>calc3!W10</f>
        <v>35792.333333333343</v>
      </c>
      <c r="D8" s="26"/>
      <c r="E8" s="19"/>
      <c r="F8" s="19"/>
      <c r="G8" s="19"/>
      <c r="H8" s="19"/>
      <c r="I8" s="19"/>
      <c r="J8" s="19"/>
      <c r="K8" s="34"/>
      <c r="O8" s="32">
        <v>-14</v>
      </c>
    </row>
    <row r="9" spans="1:15" ht="13.15" customHeight="1" x14ac:dyDescent="0.25">
      <c r="A9" s="39" t="str">
        <f>DATA!A29</f>
        <v>Feb</v>
      </c>
      <c r="B9" s="41">
        <f>calc!W11</f>
        <v>4792.333333333343</v>
      </c>
      <c r="C9" s="41">
        <f>calc3!W11</f>
        <v>4792.3333333333576</v>
      </c>
      <c r="D9" s="26"/>
      <c r="E9" s="19"/>
      <c r="F9" s="19"/>
      <c r="G9" s="19"/>
      <c r="H9" s="19"/>
      <c r="I9" s="19"/>
      <c r="J9" s="19"/>
      <c r="K9" s="34"/>
      <c r="O9" s="32">
        <v>-12</v>
      </c>
    </row>
    <row r="10" spans="1:15" ht="13.15" customHeight="1" x14ac:dyDescent="0.25">
      <c r="A10" s="39" t="str">
        <f>DATA!A30</f>
        <v>Mar</v>
      </c>
      <c r="B10" s="41">
        <f>calc!W12</f>
        <v>-52207.666666666642</v>
      </c>
      <c r="C10" s="41">
        <f>calc3!W12</f>
        <v>-58207.666666666642</v>
      </c>
      <c r="D10" s="26"/>
      <c r="E10" s="19"/>
      <c r="F10" s="19"/>
      <c r="G10" s="19"/>
      <c r="H10" s="19"/>
      <c r="I10" s="19"/>
      <c r="J10" s="19"/>
      <c r="K10" s="34"/>
      <c r="O10" s="32">
        <v>-10</v>
      </c>
    </row>
    <row r="11" spans="1:15" ht="13.15" customHeight="1" x14ac:dyDescent="0.25">
      <c r="A11" s="39" t="str">
        <f>DATA!A31</f>
        <v>Apr</v>
      </c>
      <c r="B11" s="41">
        <f>calc!W13</f>
        <v>64292.333333333328</v>
      </c>
      <c r="C11" s="41">
        <f>calc3!W13</f>
        <v>61292.333333333328</v>
      </c>
      <c r="D11" s="26"/>
      <c r="E11" s="19"/>
      <c r="F11" s="19"/>
      <c r="G11" s="19"/>
      <c r="H11" s="19"/>
      <c r="I11" s="19"/>
      <c r="J11" s="19"/>
      <c r="K11" s="34"/>
      <c r="O11" s="32">
        <v>-8</v>
      </c>
    </row>
    <row r="12" spans="1:15" ht="13.15" customHeight="1" x14ac:dyDescent="0.25">
      <c r="A12" s="39" t="str">
        <f>DATA!A32</f>
        <v>May</v>
      </c>
      <c r="B12" s="41">
        <f>calc!W14</f>
        <v>79559.000000000015</v>
      </c>
      <c r="C12" s="41">
        <f>calc3!W14</f>
        <v>87359</v>
      </c>
      <c r="D12" s="26"/>
      <c r="E12" s="19"/>
      <c r="F12" s="19"/>
      <c r="G12" s="19"/>
      <c r="H12" s="19"/>
      <c r="I12" s="19"/>
      <c r="J12" s="19"/>
      <c r="K12" s="34"/>
      <c r="O12" s="32">
        <v>-6</v>
      </c>
    </row>
    <row r="13" spans="1:15" ht="13.15" customHeight="1" x14ac:dyDescent="0.25">
      <c r="A13" s="39" t="str">
        <f>DATA!A33</f>
        <v>Jun</v>
      </c>
      <c r="B13" s="41">
        <f>calc!W15</f>
        <v>8859</v>
      </c>
      <c r="C13" s="41">
        <f>calc3!W15</f>
        <v>-1941</v>
      </c>
      <c r="D13" s="26"/>
      <c r="E13" s="19"/>
      <c r="F13" s="19"/>
      <c r="G13" s="19"/>
      <c r="H13" s="19"/>
      <c r="I13" s="19"/>
      <c r="J13" s="19"/>
      <c r="K13" s="34"/>
      <c r="O13" s="32">
        <v>-4</v>
      </c>
    </row>
    <row r="14" spans="1:15" ht="13.15" customHeight="1" x14ac:dyDescent="0.25">
      <c r="A14" s="39" t="str">
        <f>DATA!A34</f>
        <v>Jul</v>
      </c>
      <c r="B14" s="41">
        <f>calc!W16</f>
        <v>80459.000000000015</v>
      </c>
      <c r="C14" s="41">
        <f>calc3!W16</f>
        <v>62459</v>
      </c>
      <c r="D14" s="26"/>
      <c r="E14" s="19"/>
      <c r="F14" s="19"/>
      <c r="G14" s="19"/>
      <c r="H14" s="19"/>
      <c r="I14" s="19"/>
      <c r="J14" s="19"/>
      <c r="K14" s="34"/>
      <c r="O14" s="32">
        <v>-2</v>
      </c>
    </row>
    <row r="15" spans="1:15" ht="13.15" customHeight="1" x14ac:dyDescent="0.25">
      <c r="A15" s="39" t="str">
        <f>DATA!A35</f>
        <v>Aug</v>
      </c>
      <c r="B15" s="41">
        <f>calc!W17</f>
        <v>6392.333333333343</v>
      </c>
      <c r="C15" s="41">
        <f>calc3!W17</f>
        <v>35192.333333333343</v>
      </c>
      <c r="D15" s="26"/>
      <c r="E15" s="19"/>
      <c r="F15" s="19"/>
      <c r="G15" s="19"/>
      <c r="H15" s="19"/>
      <c r="I15" s="19"/>
      <c r="J15" s="19"/>
      <c r="K15" s="34"/>
      <c r="O15" s="32">
        <v>0</v>
      </c>
    </row>
    <row r="16" spans="1:15" ht="13.15" customHeight="1" x14ac:dyDescent="0.25">
      <c r="A16" s="39" t="str">
        <f>DATA!A36</f>
        <v>Sep</v>
      </c>
      <c r="B16" s="41">
        <f>calc!W18</f>
        <v>-77207.666666666657</v>
      </c>
      <c r="C16" s="41">
        <f>calc3!W18</f>
        <v>-77207.666666666657</v>
      </c>
      <c r="D16" s="26"/>
      <c r="E16" s="19"/>
      <c r="F16" s="19"/>
      <c r="G16" s="19"/>
      <c r="H16" s="19"/>
      <c r="I16" s="19"/>
      <c r="J16" s="19"/>
      <c r="K16" s="34"/>
      <c r="O16" s="32">
        <v>2</v>
      </c>
    </row>
    <row r="17" spans="1:15" ht="13.15" customHeight="1" x14ac:dyDescent="0.25">
      <c r="A17" s="39" t="str">
        <f>DATA!A37</f>
        <v>Oct</v>
      </c>
      <c r="B17" s="41">
        <f>calc!W19</f>
        <v>38359</v>
      </c>
      <c r="C17" s="41">
        <f>calc3!W19</f>
        <v>18559</v>
      </c>
      <c r="D17" s="26"/>
      <c r="E17" s="19"/>
      <c r="F17" s="19"/>
      <c r="G17" s="19"/>
      <c r="H17" s="19"/>
      <c r="I17" s="19"/>
      <c r="J17" s="19"/>
      <c r="K17" s="34"/>
      <c r="O17" s="32">
        <v>4</v>
      </c>
    </row>
    <row r="18" spans="1:15" ht="13.15" customHeight="1" x14ac:dyDescent="0.25">
      <c r="A18" s="39" t="str">
        <f>DATA!A38</f>
        <v>Nov</v>
      </c>
      <c r="B18" s="41">
        <f>calc!W20</f>
        <v>69625.666666666657</v>
      </c>
      <c r="C18" s="41">
        <f>calc3!W20</f>
        <v>66625.666666666657</v>
      </c>
      <c r="D18" s="26"/>
      <c r="E18" s="19"/>
      <c r="F18" s="19"/>
      <c r="G18" s="19"/>
      <c r="H18" s="19"/>
      <c r="I18" s="19"/>
      <c r="J18" s="19"/>
      <c r="K18" s="34"/>
      <c r="O18" s="32">
        <v>6</v>
      </c>
    </row>
    <row r="19" spans="1:15" ht="13.15" customHeight="1" x14ac:dyDescent="0.25">
      <c r="A19" s="39" t="str">
        <f>DATA!A39</f>
        <v>Dec</v>
      </c>
      <c r="B19" s="41">
        <f>calc!W21</f>
        <v>-15374.333333333314</v>
      </c>
      <c r="C19" s="41">
        <f>calc3!W21</f>
        <v>-18374.333333333343</v>
      </c>
      <c r="D19" s="26"/>
      <c r="E19" s="19"/>
      <c r="F19" s="19"/>
      <c r="G19" s="19"/>
      <c r="H19" s="19"/>
      <c r="I19" s="19"/>
      <c r="J19" s="19"/>
      <c r="K19" s="34"/>
      <c r="O19" s="32">
        <v>8</v>
      </c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O20" s="32">
        <v>10</v>
      </c>
    </row>
    <row r="21" spans="1:15" x14ac:dyDescent="0.25">
      <c r="O21" s="32">
        <v>12</v>
      </c>
    </row>
    <row r="22" spans="1:15" x14ac:dyDescent="0.25">
      <c r="O22" s="32">
        <v>14</v>
      </c>
    </row>
    <row r="23" spans="1:15" x14ac:dyDescent="0.25">
      <c r="O23" s="32">
        <v>16</v>
      </c>
    </row>
    <row r="24" spans="1:15" x14ac:dyDescent="0.25">
      <c r="O24" s="32">
        <v>18</v>
      </c>
    </row>
    <row r="25" spans="1:15" x14ac:dyDescent="0.25">
      <c r="O25" s="32">
        <v>20</v>
      </c>
    </row>
    <row r="26" spans="1:15" x14ac:dyDescent="0.25">
      <c r="O26" s="32"/>
    </row>
    <row r="27" spans="1:15" x14ac:dyDescent="0.25">
      <c r="O27" s="33">
        <f>INDEX(O5:O25,O$2)</f>
        <v>18</v>
      </c>
    </row>
  </sheetData>
  <mergeCells count="1">
    <mergeCell ref="A1:F2"/>
  </mergeCells>
  <phoneticPr fontId="2" type="noConversion"/>
  <conditionalFormatting sqref="A1:F2 C4:C5 E5:I19">
    <cfRule type="expression" dxfId="5" priority="1" stopIfTrue="1">
      <formula>$O$27&lt;0</formula>
    </cfRule>
    <cfRule type="expression" dxfId="4" priority="2" stopIfTrue="1">
      <formula>$O$27&gt;0</formula>
    </cfRule>
    <cfRule type="expression" dxfId="3" priority="3" stopIfTrue="1">
      <formula>$O$27=0</formula>
    </cfRule>
  </conditionalFormatting>
  <pageMargins left="0.78740157499999996" right="0.78740157499999996" top="0.984251969" bottom="0.984251969" header="0.4921259845" footer="0.4921259845"/>
  <pageSetup paperSize="9" scale="1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List Box 1">
              <controlPr defaultSize="0" autoLine="0" autoPict="0">
                <anchor moveWithCells="1">
                  <from>
                    <xdr:col>10</xdr:col>
                    <xdr:colOff>69850</xdr:colOff>
                    <xdr:row>1</xdr:row>
                    <xdr:rowOff>63500</xdr:rowOff>
                  </from>
                  <to>
                    <xdr:col>10</xdr:col>
                    <xdr:colOff>755650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P29"/>
  <sheetViews>
    <sheetView showGridLines="0" zoomScale="160" workbookViewId="0">
      <selection sqref="A1:F2"/>
    </sheetView>
  </sheetViews>
  <sheetFormatPr baseColWidth="10" defaultColWidth="11.54296875" defaultRowHeight="12.5" x14ac:dyDescent="0.25"/>
  <cols>
    <col min="1" max="1" width="6" style="29" customWidth="1"/>
    <col min="2" max="2" width="5.7265625" style="29" customWidth="1"/>
    <col min="3" max="3" width="7.26953125" style="29" customWidth="1"/>
    <col min="4" max="4" width="1.26953125" style="29" customWidth="1"/>
    <col min="5" max="5" width="6.7265625" style="29" customWidth="1"/>
    <col min="6" max="6" width="8.7265625" style="29" customWidth="1"/>
    <col min="7" max="7" width="6.54296875" style="29" customWidth="1"/>
    <col min="8" max="8" width="7" style="29" customWidth="1"/>
    <col min="9" max="9" width="14" style="29" customWidth="1"/>
    <col min="10" max="10" width="1.26953125" style="29" customWidth="1"/>
    <col min="11" max="11" width="13.54296875" style="29" customWidth="1"/>
    <col min="12" max="12" width="12.54296875" style="29" customWidth="1"/>
    <col min="13" max="14" width="11.7265625" style="29" customWidth="1"/>
    <col min="15" max="16" width="11.54296875" style="52" customWidth="1"/>
    <col min="17" max="16384" width="11.54296875" style="29"/>
  </cols>
  <sheetData>
    <row r="1" spans="1:16" ht="13.15" customHeight="1" x14ac:dyDescent="0.25">
      <c r="A1" s="87" t="s">
        <v>67</v>
      </c>
      <c r="B1" s="88"/>
      <c r="C1" s="88"/>
      <c r="D1" s="88"/>
      <c r="E1" s="88"/>
      <c r="F1" s="89"/>
      <c r="G1" s="18">
        <f>DATA!C16</f>
        <v>2015</v>
      </c>
      <c r="H1" s="24" t="str">
        <f>DATA!A14</f>
        <v>Company:</v>
      </c>
      <c r="I1" s="20" t="str">
        <f>DATA!B14</f>
        <v>Money Corp.</v>
      </c>
      <c r="J1" s="20"/>
      <c r="K1" s="35" t="s">
        <v>13</v>
      </c>
      <c r="L1" s="58" t="s">
        <v>14</v>
      </c>
    </row>
    <row r="2" spans="1:16" x14ac:dyDescent="0.25">
      <c r="A2" s="90"/>
      <c r="B2" s="91"/>
      <c r="C2" s="91"/>
      <c r="D2" s="91"/>
      <c r="E2" s="91"/>
      <c r="F2" s="92"/>
      <c r="G2" s="19"/>
      <c r="H2" s="19"/>
      <c r="I2" s="19"/>
      <c r="J2" s="19"/>
      <c r="K2" s="34"/>
      <c r="L2" s="59"/>
      <c r="O2" s="53">
        <v>13</v>
      </c>
      <c r="P2" s="53">
        <v>19</v>
      </c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34"/>
      <c r="L3" s="59"/>
      <c r="O3" s="54"/>
      <c r="P3" s="54"/>
    </row>
    <row r="4" spans="1:16" x14ac:dyDescent="0.25">
      <c r="A4" s="57" t="s">
        <v>50</v>
      </c>
      <c r="B4" s="55">
        <f>DATA!B46</f>
        <v>40</v>
      </c>
      <c r="C4" s="56">
        <f>B4+O29</f>
        <v>44</v>
      </c>
      <c r="D4" s="19"/>
      <c r="E4" s="19"/>
      <c r="F4" s="19"/>
      <c r="G4" s="19"/>
      <c r="H4" s="19"/>
      <c r="I4" s="19"/>
      <c r="J4" s="19"/>
      <c r="K4" s="34"/>
      <c r="L4" s="59"/>
      <c r="O4" s="54"/>
      <c r="P4" s="54"/>
    </row>
    <row r="5" spans="1:16" x14ac:dyDescent="0.25">
      <c r="A5" s="57" t="s">
        <v>51</v>
      </c>
      <c r="B5" s="55">
        <f>DATA!C46</f>
        <v>31</v>
      </c>
      <c r="C5" s="56">
        <f>B5+P29</f>
        <v>47</v>
      </c>
      <c r="D5" s="19"/>
      <c r="E5" s="19"/>
      <c r="F5" s="19"/>
      <c r="G5" s="19"/>
      <c r="H5" s="19"/>
      <c r="I5" s="19"/>
      <c r="J5" s="19"/>
      <c r="K5" s="34"/>
      <c r="L5" s="59"/>
    </row>
    <row r="6" spans="1:16" ht="4.9000000000000004" customHeight="1" x14ac:dyDescent="0.25">
      <c r="A6" s="19"/>
      <c r="B6" s="23"/>
      <c r="C6" s="23"/>
      <c r="D6" s="19"/>
      <c r="E6" s="19"/>
      <c r="F6" s="19"/>
      <c r="G6" s="19"/>
      <c r="H6" s="19"/>
      <c r="I6" s="19"/>
      <c r="J6" s="19"/>
      <c r="K6" s="34"/>
      <c r="L6" s="59"/>
    </row>
    <row r="7" spans="1:16" x14ac:dyDescent="0.25">
      <c r="A7" s="19"/>
      <c r="B7" s="21" t="s">
        <v>62</v>
      </c>
      <c r="C7" s="22" t="s">
        <v>63</v>
      </c>
      <c r="D7" s="25"/>
      <c r="E7" s="19"/>
      <c r="F7" s="19"/>
      <c r="G7" s="19"/>
      <c r="H7" s="19"/>
      <c r="I7" s="19"/>
      <c r="J7" s="19"/>
      <c r="K7" s="34"/>
      <c r="L7" s="59"/>
      <c r="O7" s="33">
        <v>-20</v>
      </c>
      <c r="P7" s="33">
        <v>-20</v>
      </c>
    </row>
    <row r="8" spans="1:16" ht="11.5" customHeight="1" x14ac:dyDescent="0.25">
      <c r="A8" s="38" t="s">
        <v>68</v>
      </c>
      <c r="B8" s="40">
        <f>DATA!C49</f>
        <v>21459</v>
      </c>
      <c r="C8" s="40">
        <f>B8</f>
        <v>21459</v>
      </c>
      <c r="D8" s="26"/>
      <c r="E8" s="19"/>
      <c r="F8" s="19"/>
      <c r="G8" s="19"/>
      <c r="H8" s="19"/>
      <c r="I8" s="19"/>
      <c r="J8" s="19"/>
      <c r="K8" s="34"/>
      <c r="L8" s="59"/>
      <c r="O8" s="33">
        <v>-18</v>
      </c>
      <c r="P8" s="33">
        <v>-18</v>
      </c>
    </row>
    <row r="9" spans="1:16" ht="13.15" customHeight="1" x14ac:dyDescent="0.25">
      <c r="A9" s="39" t="str">
        <f>DATA!A28</f>
        <v>Jan</v>
      </c>
      <c r="B9" s="41">
        <f>calc!W10</f>
        <v>-6207.666666666657</v>
      </c>
      <c r="C9" s="41">
        <f>calc4!W10</f>
        <v>19125.666666666686</v>
      </c>
      <c r="D9" s="26"/>
      <c r="E9" s="19"/>
      <c r="F9" s="19"/>
      <c r="G9" s="19"/>
      <c r="H9" s="19"/>
      <c r="I9" s="19"/>
      <c r="J9" s="19"/>
      <c r="K9" s="34"/>
      <c r="L9" s="59"/>
      <c r="O9" s="33">
        <v>-16</v>
      </c>
      <c r="P9" s="33">
        <v>-16</v>
      </c>
    </row>
    <row r="10" spans="1:16" ht="13.15" customHeight="1" x14ac:dyDescent="0.25">
      <c r="A10" s="39" t="str">
        <f>DATA!A29</f>
        <v>Feb</v>
      </c>
      <c r="B10" s="41">
        <f>calc!W11</f>
        <v>4792.333333333343</v>
      </c>
      <c r="C10" s="41">
        <f>calc4!W11</f>
        <v>6125.6666666666715</v>
      </c>
      <c r="D10" s="26"/>
      <c r="E10" s="19"/>
      <c r="F10" s="19"/>
      <c r="G10" s="19"/>
      <c r="H10" s="19"/>
      <c r="I10" s="19"/>
      <c r="J10" s="19"/>
      <c r="K10" s="34"/>
      <c r="L10" s="59"/>
      <c r="O10" s="33">
        <v>-14</v>
      </c>
      <c r="P10" s="33">
        <v>-14</v>
      </c>
    </row>
    <row r="11" spans="1:16" ht="13.15" customHeight="1" x14ac:dyDescent="0.25">
      <c r="A11" s="39" t="str">
        <f>DATA!A30</f>
        <v>Mar</v>
      </c>
      <c r="B11" s="41">
        <f>calc!W12</f>
        <v>-52207.666666666642</v>
      </c>
      <c r="C11" s="41">
        <f>calc4!W12</f>
        <v>-50874.333333333314</v>
      </c>
      <c r="D11" s="26"/>
      <c r="E11" s="19"/>
      <c r="F11" s="19"/>
      <c r="G11" s="19"/>
      <c r="H11" s="19"/>
      <c r="I11" s="19"/>
      <c r="J11" s="19"/>
      <c r="K11" s="34"/>
      <c r="L11" s="59"/>
      <c r="O11" s="33">
        <v>-12</v>
      </c>
      <c r="P11" s="33">
        <v>-12</v>
      </c>
    </row>
    <row r="12" spans="1:16" ht="13.15" customHeight="1" x14ac:dyDescent="0.25">
      <c r="A12" s="39" t="str">
        <f>DATA!A31</f>
        <v>Apr</v>
      </c>
      <c r="B12" s="41">
        <f>calc!W13</f>
        <v>64292.333333333328</v>
      </c>
      <c r="C12" s="41">
        <f>calc4!W13</f>
        <v>66825.666666666657</v>
      </c>
      <c r="D12" s="26"/>
      <c r="E12" s="19"/>
      <c r="F12" s="19"/>
      <c r="G12" s="19"/>
      <c r="H12" s="19"/>
      <c r="I12" s="19"/>
      <c r="J12" s="19"/>
      <c r="K12" s="34"/>
      <c r="L12" s="59"/>
      <c r="O12" s="33">
        <v>-10</v>
      </c>
      <c r="P12" s="33">
        <v>-10</v>
      </c>
    </row>
    <row r="13" spans="1:16" ht="13.15" customHeight="1" x14ac:dyDescent="0.25">
      <c r="A13" s="39" t="str">
        <f>DATA!A32</f>
        <v>May</v>
      </c>
      <c r="B13" s="41">
        <f>calc!W14</f>
        <v>79559.000000000015</v>
      </c>
      <c r="C13" s="41">
        <f>calc4!W14</f>
        <v>83959</v>
      </c>
      <c r="D13" s="26"/>
      <c r="E13" s="19"/>
      <c r="F13" s="19"/>
      <c r="G13" s="19"/>
      <c r="H13" s="19"/>
      <c r="I13" s="19"/>
      <c r="J13" s="19"/>
      <c r="K13" s="34"/>
      <c r="L13" s="59"/>
      <c r="O13" s="33">
        <v>-8</v>
      </c>
      <c r="P13" s="33">
        <v>-8</v>
      </c>
    </row>
    <row r="14" spans="1:16" ht="13.15" customHeight="1" x14ac:dyDescent="0.25">
      <c r="A14" s="39" t="str">
        <f>DATA!A33</f>
        <v>Jun</v>
      </c>
      <c r="B14" s="41">
        <f>calc!W15</f>
        <v>8859</v>
      </c>
      <c r="C14" s="41">
        <f>calc4!W15</f>
        <v>3259</v>
      </c>
      <c r="D14" s="26"/>
      <c r="E14" s="19"/>
      <c r="F14" s="19"/>
      <c r="G14" s="19"/>
      <c r="H14" s="19"/>
      <c r="I14" s="19"/>
      <c r="J14" s="19"/>
      <c r="K14" s="34"/>
      <c r="L14" s="59"/>
      <c r="O14" s="33">
        <v>-6</v>
      </c>
      <c r="P14" s="33">
        <v>-6</v>
      </c>
    </row>
    <row r="15" spans="1:16" ht="13.15" customHeight="1" x14ac:dyDescent="0.25">
      <c r="A15" s="39" t="str">
        <f>DATA!A34</f>
        <v>Jul</v>
      </c>
      <c r="B15" s="41">
        <f>calc!W16</f>
        <v>80459.000000000015</v>
      </c>
      <c r="C15" s="41">
        <f>calc4!W16</f>
        <v>60459</v>
      </c>
      <c r="D15" s="26"/>
      <c r="E15" s="19"/>
      <c r="F15" s="19"/>
      <c r="G15" s="19"/>
      <c r="H15" s="19"/>
      <c r="I15" s="19"/>
      <c r="J15" s="19"/>
      <c r="K15" s="34"/>
      <c r="L15" s="59"/>
      <c r="O15" s="33">
        <v>-4</v>
      </c>
      <c r="P15" s="33">
        <v>-4</v>
      </c>
    </row>
    <row r="16" spans="1:16" ht="13.15" customHeight="1" x14ac:dyDescent="0.25">
      <c r="A16" s="39" t="str">
        <f>DATA!A35</f>
        <v>Aug</v>
      </c>
      <c r="B16" s="41">
        <f>calc!W17</f>
        <v>6392.333333333343</v>
      </c>
      <c r="C16" s="41">
        <f>calc4!W17</f>
        <v>21325.666666666686</v>
      </c>
      <c r="D16" s="26"/>
      <c r="E16" s="19"/>
      <c r="F16" s="19"/>
      <c r="G16" s="19"/>
      <c r="H16" s="19"/>
      <c r="I16" s="19"/>
      <c r="J16" s="19"/>
      <c r="K16" s="34"/>
      <c r="L16" s="59"/>
      <c r="O16" s="33">
        <v>-2</v>
      </c>
      <c r="P16" s="33">
        <v>-2</v>
      </c>
    </row>
    <row r="17" spans="1:16" ht="13.15" customHeight="1" x14ac:dyDescent="0.25">
      <c r="A17" s="39" t="str">
        <f>DATA!A36</f>
        <v>Sep</v>
      </c>
      <c r="B17" s="41">
        <f>calc!W18</f>
        <v>-77207.666666666657</v>
      </c>
      <c r="C17" s="41">
        <f>calc4!W18</f>
        <v>-75874.333333333328</v>
      </c>
      <c r="D17" s="26"/>
      <c r="E17" s="19"/>
      <c r="F17" s="19"/>
      <c r="G17" s="19"/>
      <c r="H17" s="19"/>
      <c r="I17" s="19"/>
      <c r="J17" s="19"/>
      <c r="K17" s="34"/>
      <c r="L17" s="59"/>
      <c r="O17" s="33">
        <v>0</v>
      </c>
      <c r="P17" s="33">
        <v>0</v>
      </c>
    </row>
    <row r="18" spans="1:16" ht="13.15" customHeight="1" x14ac:dyDescent="0.25">
      <c r="A18" s="39" t="str">
        <f>DATA!A37</f>
        <v>Oct</v>
      </c>
      <c r="B18" s="41">
        <f>calc!W19</f>
        <v>38359</v>
      </c>
      <c r="C18" s="41">
        <f>calc4!W19</f>
        <v>32759</v>
      </c>
      <c r="D18" s="26"/>
      <c r="E18" s="19"/>
      <c r="F18" s="19"/>
      <c r="G18" s="19"/>
      <c r="H18" s="19"/>
      <c r="I18" s="19"/>
      <c r="J18" s="19"/>
      <c r="K18" s="34"/>
      <c r="L18" s="59"/>
      <c r="O18" s="33">
        <v>2</v>
      </c>
      <c r="P18" s="33">
        <v>2</v>
      </c>
    </row>
    <row r="19" spans="1:16" ht="13.15" customHeight="1" x14ac:dyDescent="0.25">
      <c r="A19" s="39" t="str">
        <f>DATA!A38</f>
        <v>Nov</v>
      </c>
      <c r="B19" s="41">
        <f>calc!W20</f>
        <v>69625.666666666657</v>
      </c>
      <c r="C19" s="41">
        <f>calc4!W20</f>
        <v>68292.333333333372</v>
      </c>
      <c r="D19" s="26"/>
      <c r="E19" s="19"/>
      <c r="F19" s="19"/>
      <c r="G19" s="19"/>
      <c r="H19" s="19"/>
      <c r="I19" s="19"/>
      <c r="J19" s="19"/>
      <c r="K19" s="34"/>
      <c r="L19" s="59"/>
      <c r="O19" s="33">
        <v>4</v>
      </c>
      <c r="P19" s="33">
        <v>4</v>
      </c>
    </row>
    <row r="20" spans="1:16" ht="13.15" customHeight="1" x14ac:dyDescent="0.25">
      <c r="A20" s="39" t="str">
        <f>DATA!A39</f>
        <v>Dec</v>
      </c>
      <c r="B20" s="41">
        <f>calc!W21</f>
        <v>-15374.333333333314</v>
      </c>
      <c r="C20" s="41">
        <f>calc4!W21</f>
        <v>-20707.666666666657</v>
      </c>
      <c r="D20" s="26"/>
      <c r="E20" s="19"/>
      <c r="F20" s="19"/>
      <c r="G20" s="19"/>
      <c r="H20" s="19"/>
      <c r="I20" s="19"/>
      <c r="J20" s="19"/>
      <c r="K20" s="34"/>
      <c r="L20" s="59"/>
      <c r="O20" s="33">
        <v>6</v>
      </c>
      <c r="P20" s="33">
        <v>6</v>
      </c>
    </row>
    <row r="21" spans="1:16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O21" s="33">
        <v>8</v>
      </c>
      <c r="P21" s="33">
        <v>8</v>
      </c>
    </row>
    <row r="22" spans="1:16" hidden="1" x14ac:dyDescent="0.25">
      <c r="B22" s="60">
        <f>O29-P29</f>
        <v>-12</v>
      </c>
      <c r="C22" s="60"/>
      <c r="E22" s="60"/>
      <c r="O22" s="33">
        <v>10</v>
      </c>
      <c r="P22" s="33">
        <v>10</v>
      </c>
    </row>
    <row r="23" spans="1:16" x14ac:dyDescent="0.25">
      <c r="O23" s="33">
        <v>12</v>
      </c>
      <c r="P23" s="33">
        <v>12</v>
      </c>
    </row>
    <row r="24" spans="1:16" x14ac:dyDescent="0.25">
      <c r="O24" s="33">
        <v>14</v>
      </c>
      <c r="P24" s="33">
        <v>14</v>
      </c>
    </row>
    <row r="25" spans="1:16" x14ac:dyDescent="0.25">
      <c r="O25" s="33">
        <v>16</v>
      </c>
      <c r="P25" s="33">
        <v>16</v>
      </c>
    </row>
    <row r="26" spans="1:16" x14ac:dyDescent="0.25">
      <c r="O26" s="33">
        <v>18</v>
      </c>
      <c r="P26" s="33">
        <v>18</v>
      </c>
    </row>
    <row r="27" spans="1:16" x14ac:dyDescent="0.25">
      <c r="O27" s="33">
        <v>20</v>
      </c>
      <c r="P27" s="33">
        <v>20</v>
      </c>
    </row>
    <row r="28" spans="1:16" x14ac:dyDescent="0.25">
      <c r="O28" s="33"/>
      <c r="P28" s="33"/>
    </row>
    <row r="29" spans="1:16" x14ac:dyDescent="0.25">
      <c r="O29" s="33">
        <f>INDEX(O7:O27,O$2)</f>
        <v>4</v>
      </c>
      <c r="P29" s="33">
        <f>INDEX(P7:P27,P$2)</f>
        <v>16</v>
      </c>
    </row>
  </sheetData>
  <mergeCells count="1">
    <mergeCell ref="A1:F2"/>
  </mergeCells>
  <phoneticPr fontId="2" type="noConversion"/>
  <conditionalFormatting sqref="E6:I20 C4:C6 A1:F2">
    <cfRule type="expression" dxfId="2" priority="1" stopIfTrue="1">
      <formula>$B$22&gt;0</formula>
    </cfRule>
    <cfRule type="expression" dxfId="1" priority="2" stopIfTrue="1">
      <formula>$B$22&lt;0</formula>
    </cfRule>
    <cfRule type="expression" dxfId="0" priority="3" stopIfTrue="1">
      <formula>$B$22=0</formula>
    </cfRule>
  </conditionalFormatting>
  <pageMargins left="0.78740157499999996" right="0.78740157499999996" top="0.984251969" bottom="0.984251969" header="0.4921259845" footer="0.4921259845"/>
  <pageSetup paperSize="9" scale="1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ist Box 1">
              <controlPr defaultSize="0" autoLine="0" autoPict="0">
                <anchor moveWithCells="1">
                  <from>
                    <xdr:col>10</xdr:col>
                    <xdr:colOff>69850</xdr:colOff>
                    <xdr:row>1</xdr:row>
                    <xdr:rowOff>63500</xdr:rowOff>
                  </from>
                  <to>
                    <xdr:col>10</xdr:col>
                    <xdr:colOff>863600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List Box 3">
              <controlPr defaultSize="0" autoLine="0" autoPict="0">
                <anchor moveWithCells="1">
                  <from>
                    <xdr:col>11</xdr:col>
                    <xdr:colOff>69850</xdr:colOff>
                    <xdr:row>1</xdr:row>
                    <xdr:rowOff>63500</xdr:rowOff>
                  </from>
                  <to>
                    <xdr:col>11</xdr:col>
                    <xdr:colOff>825500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5"/>
  <sheetViews>
    <sheetView showGridLines="0" zoomScale="90" workbookViewId="0"/>
  </sheetViews>
  <sheetFormatPr baseColWidth="10" defaultRowHeight="13" x14ac:dyDescent="0.3"/>
  <cols>
    <col min="1" max="1" width="11" customWidth="1"/>
    <col min="2" max="8" width="8.7265625" customWidth="1"/>
    <col min="9" max="9" width="3.453125" customWidth="1"/>
    <col min="10" max="10" width="9.1796875" style="7" customWidth="1"/>
    <col min="11" max="11" width="2.7265625" customWidth="1"/>
    <col min="12" max="12" width="11" customWidth="1"/>
    <col min="13" max="14" width="8.1796875" customWidth="1"/>
    <col min="15" max="15" width="8.81640625" bestFit="1" customWidth="1"/>
    <col min="16" max="19" width="8.1796875" customWidth="1"/>
    <col min="20" max="20" width="3.453125" customWidth="1"/>
    <col min="21" max="23" width="9.26953125" style="7" customWidth="1"/>
  </cols>
  <sheetData>
    <row r="1" spans="1:23" x14ac:dyDescent="0.3">
      <c r="B1">
        <v>30</v>
      </c>
      <c r="C1">
        <v>60</v>
      </c>
      <c r="D1">
        <v>90</v>
      </c>
      <c r="E1">
        <v>120</v>
      </c>
      <c r="F1">
        <v>150</v>
      </c>
      <c r="M1">
        <v>30</v>
      </c>
      <c r="N1">
        <v>60</v>
      </c>
      <c r="O1">
        <v>90</v>
      </c>
      <c r="P1">
        <v>120</v>
      </c>
      <c r="Q1">
        <v>150</v>
      </c>
    </row>
    <row r="3" spans="1:23" x14ac:dyDescent="0.3">
      <c r="A3" s="1">
        <f>DATA!B46</f>
        <v>40</v>
      </c>
      <c r="B3">
        <f>IF(A3&gt;30,0,30-A$3)</f>
        <v>0</v>
      </c>
      <c r="C3">
        <f>IF($A3&gt;60,0,IF($A3&gt;30,$A3-30,30-B3))</f>
        <v>10</v>
      </c>
      <c r="D3">
        <f>IF($A3&gt;90,0,IF($A3&gt;60,$A3-60,30-C3-B3))</f>
        <v>20</v>
      </c>
      <c r="E3">
        <f>IF($A3&gt;120,0,IF($A3&gt;90,$A3-90,30-D3-C3-B3))</f>
        <v>0</v>
      </c>
      <c r="F3">
        <f>IF($A3&gt;150,0,IF($A3&gt;120,$A3-120,30-E3-D3-C3-B3))</f>
        <v>0</v>
      </c>
      <c r="L3" s="1">
        <f>DATA!C46</f>
        <v>31</v>
      </c>
      <c r="M3">
        <f>IF(L3&gt;30,0,30-L$3)</f>
        <v>0</v>
      </c>
      <c r="N3">
        <f>IF($L3&gt;60,0,IF($L3&gt;30,$L3-30,30-M3))</f>
        <v>1</v>
      </c>
      <c r="O3">
        <f>IF($L3&gt;90,0,IF($L3&gt;60,$L3-60,30-N3-M3))</f>
        <v>29</v>
      </c>
      <c r="P3">
        <f>IF($L3&gt;120,0,IF($L3&gt;90,$L3-90,30-O3-N3-M3))</f>
        <v>0</v>
      </c>
      <c r="Q3">
        <f>IF($K3&gt;150,0,IF($K3&gt;120,$K3-120,30-P3-O3-N3-M3))</f>
        <v>0</v>
      </c>
    </row>
    <row r="4" spans="1:23" x14ac:dyDescent="0.3">
      <c r="W4" s="51">
        <f>DATA!C49</f>
        <v>21459</v>
      </c>
    </row>
    <row r="5" spans="1:23" ht="46.15" customHeight="1" x14ac:dyDescent="0.3">
      <c r="B5" s="11" t="s">
        <v>40</v>
      </c>
      <c r="C5" s="11" t="s">
        <v>69</v>
      </c>
      <c r="D5" s="11" t="s">
        <v>70</v>
      </c>
      <c r="E5" s="11" t="s">
        <v>71</v>
      </c>
      <c r="F5" s="11" t="s">
        <v>72</v>
      </c>
      <c r="G5" s="11" t="str">
        <f>DATA!E27</f>
        <v>Debt Pay-Off</v>
      </c>
      <c r="H5" s="11" t="str">
        <f>DATA!F27</f>
        <v>Taxes</v>
      </c>
      <c r="J5" s="12" t="s">
        <v>73</v>
      </c>
      <c r="M5" s="11" t="s">
        <v>75</v>
      </c>
      <c r="N5" s="11" t="s">
        <v>76</v>
      </c>
      <c r="O5" s="11" t="s">
        <v>77</v>
      </c>
      <c r="P5" s="11" t="s">
        <v>78</v>
      </c>
      <c r="Q5" s="11" t="s">
        <v>79</v>
      </c>
      <c r="R5" s="11" t="str">
        <f>G5</f>
        <v>Debt Pay-Off</v>
      </c>
      <c r="S5" s="11" t="str">
        <f>H5</f>
        <v>Taxes</v>
      </c>
      <c r="U5" s="12" t="s">
        <v>74</v>
      </c>
      <c r="V5" s="13" t="s">
        <v>80</v>
      </c>
      <c r="W5" s="13" t="s">
        <v>81</v>
      </c>
    </row>
    <row r="6" spans="1:23" ht="32.5" customHeight="1" x14ac:dyDescent="0.3">
      <c r="A6" t="s">
        <v>8</v>
      </c>
      <c r="B6" s="5">
        <f>DATA!B21/30*B$3</f>
        <v>0</v>
      </c>
      <c r="C6" s="27"/>
      <c r="D6" s="27"/>
      <c r="E6" s="27"/>
      <c r="F6" s="27"/>
      <c r="G6" s="27"/>
      <c r="H6" s="27"/>
      <c r="J6" s="50">
        <f>SUM(B6:I6)</f>
        <v>0</v>
      </c>
      <c r="L6" t="s">
        <v>8</v>
      </c>
      <c r="M6" s="5">
        <f>DATA!C21/30*M$3</f>
        <v>0</v>
      </c>
      <c r="N6" s="27"/>
      <c r="O6" s="27"/>
      <c r="P6" s="27"/>
      <c r="Q6" s="27"/>
      <c r="R6" s="27"/>
      <c r="S6" s="27"/>
      <c r="U6" s="50">
        <f>SUM(M6:T6)</f>
        <v>0</v>
      </c>
      <c r="V6" s="50">
        <f>J6+U6</f>
        <v>0</v>
      </c>
      <c r="W6" s="48"/>
    </row>
    <row r="7" spans="1:23" x14ac:dyDescent="0.3">
      <c r="A7" s="6" t="s">
        <v>47</v>
      </c>
      <c r="B7" s="5">
        <f>DATA!B22/30*B$3</f>
        <v>0</v>
      </c>
      <c r="C7" s="5">
        <f>DATA!B21/30*C$3</f>
        <v>63333.333333333328</v>
      </c>
      <c r="J7" s="50">
        <f>SUM(B7:I7)</f>
        <v>63333.333333333328</v>
      </c>
      <c r="L7" s="6" t="s">
        <v>9</v>
      </c>
      <c r="M7" s="5">
        <f>DATA!C22/30*M$3</f>
        <v>0</v>
      </c>
      <c r="N7" s="5">
        <f>DATA!C21/30*N$3</f>
        <v>-4833.333333333333</v>
      </c>
      <c r="U7" s="50">
        <f>SUM(M7:T7)</f>
        <v>-4833.333333333333</v>
      </c>
      <c r="V7" s="50">
        <f>J7+U7</f>
        <v>58499.999999999993</v>
      </c>
    </row>
    <row r="8" spans="1:23" x14ac:dyDescent="0.3">
      <c r="A8" s="6" t="s">
        <v>10</v>
      </c>
      <c r="B8" s="5">
        <f>DATA!B23/30*B$3</f>
        <v>0</v>
      </c>
      <c r="C8" s="5">
        <f>DATA!B22/30*C$3</f>
        <v>66666.666666666672</v>
      </c>
      <c r="D8" s="5">
        <f>DATA!B21/30*D$3</f>
        <v>126666.66666666666</v>
      </c>
      <c r="J8" s="50">
        <f>SUM(B8:I8)</f>
        <v>193333.33333333331</v>
      </c>
      <c r="L8" s="6" t="s">
        <v>10</v>
      </c>
      <c r="M8" s="5">
        <f>DATA!C23/30*M$3</f>
        <v>0</v>
      </c>
      <c r="N8" s="5">
        <f>DATA!C22/30*N$3</f>
        <v>-3666.6666666666665</v>
      </c>
      <c r="O8" s="5">
        <f>DATA!C21/30*O$3</f>
        <v>-140166.66666666666</v>
      </c>
      <c r="U8" s="50">
        <f>SUM(M8:T8)</f>
        <v>-143833.33333333331</v>
      </c>
      <c r="V8" s="50">
        <f>J8+U8</f>
        <v>49500</v>
      </c>
    </row>
    <row r="9" spans="1:23" x14ac:dyDescent="0.3">
      <c r="A9" s="6" t="s">
        <v>48</v>
      </c>
      <c r="B9" s="5">
        <f>DATA!B24/30*B$3</f>
        <v>0</v>
      </c>
      <c r="C9" s="5">
        <f>DATA!B23/30*C$3</f>
        <v>60000</v>
      </c>
      <c r="D9" s="5">
        <f>DATA!B22/30*D$3</f>
        <v>133333.33333333334</v>
      </c>
      <c r="E9" s="49">
        <f>DATA!B21/30*E$3</f>
        <v>0</v>
      </c>
      <c r="J9" s="50">
        <f>SUM(B9:I9)</f>
        <v>193333.33333333334</v>
      </c>
      <c r="L9" s="6" t="s">
        <v>11</v>
      </c>
      <c r="M9" s="5">
        <f>DATA!C24/30*M$3</f>
        <v>0</v>
      </c>
      <c r="N9" s="5">
        <f>DATA!C23/30*N$3</f>
        <v>-6000</v>
      </c>
      <c r="O9" s="5">
        <f>DATA!C22/30*O$3</f>
        <v>-106333.33333333333</v>
      </c>
      <c r="U9" s="50">
        <f>SUM(M9:T9)</f>
        <v>-112333.33333333333</v>
      </c>
      <c r="V9" s="50">
        <f>J9+U9</f>
        <v>81000.000000000015</v>
      </c>
    </row>
    <row r="10" spans="1:23" x14ac:dyDescent="0.3">
      <c r="A10" s="6" t="s">
        <v>0</v>
      </c>
      <c r="B10" s="9">
        <f>DATA!B28/30*B$3</f>
        <v>0</v>
      </c>
      <c r="C10" s="9">
        <f>DATA!B24/30*C$3</f>
        <v>30000</v>
      </c>
      <c r="D10" s="9">
        <f>DATA!B23/30*D$3</f>
        <v>120000</v>
      </c>
      <c r="E10" s="9">
        <f>DATA!B22/30*E$3</f>
        <v>0</v>
      </c>
      <c r="F10" s="9">
        <f>DATA!B21/30*F$3</f>
        <v>0</v>
      </c>
      <c r="G10" s="9">
        <f>IF(DATA!$E28&gt;0,DATA!$E28,0)</f>
        <v>0</v>
      </c>
      <c r="H10" s="9">
        <f>IF(DATA!F28&gt;0,DATA!F28,0)</f>
        <v>0</v>
      </c>
      <c r="J10" s="10">
        <f>SUM(B10:I10)</f>
        <v>150000</v>
      </c>
      <c r="L10" s="6" t="s">
        <v>0</v>
      </c>
      <c r="M10" s="9">
        <f>DATA!C28/30*M$3</f>
        <v>0</v>
      </c>
      <c r="N10" s="9">
        <f>DATA!C24/30*N$3</f>
        <v>-3666.6666666666665</v>
      </c>
      <c r="O10" s="9">
        <f>DATA!C23/30*O$3</f>
        <v>-174000</v>
      </c>
      <c r="P10" s="9">
        <f>DATA!C22/30*P$3</f>
        <v>0</v>
      </c>
      <c r="Q10" s="9">
        <f>DATA!C21/30*Q$3</f>
        <v>0</v>
      </c>
      <c r="R10" s="9">
        <f>IF(DATA!$E28&lt;0,DATA!$E28,0)</f>
        <v>0</v>
      </c>
      <c r="S10" s="9">
        <f>IF(DATA!$F28&lt;0,DATA!$F28,0)</f>
        <v>0</v>
      </c>
      <c r="U10" s="10">
        <f>SUM(M10:T10)</f>
        <v>-177666.66666666666</v>
      </c>
      <c r="V10" s="10">
        <f>J10+U10</f>
        <v>-27666.666666666657</v>
      </c>
      <c r="W10" s="10">
        <f>V10+DATA!C$49</f>
        <v>-6207.666666666657</v>
      </c>
    </row>
    <row r="11" spans="1:23" x14ac:dyDescent="0.3">
      <c r="A11" s="6" t="s">
        <v>1</v>
      </c>
      <c r="B11" s="9">
        <f>DATA!B29/30*B$3</f>
        <v>0</v>
      </c>
      <c r="C11" s="9">
        <f>DATA!B28/30*C$3</f>
        <v>33333.333333333336</v>
      </c>
      <c r="D11" s="9">
        <f>DATA!B24/30*D$3</f>
        <v>60000</v>
      </c>
      <c r="E11" s="9">
        <f>DATA!B23/30*E$3</f>
        <v>0</v>
      </c>
      <c r="F11" s="9">
        <f>DATA!B22/30*F$3</f>
        <v>0</v>
      </c>
      <c r="G11" s="9">
        <f>IF(DATA!E29&gt;0,DATA!E29,0)</f>
        <v>0</v>
      </c>
      <c r="H11" s="9">
        <f>IF(DATA!F29&gt;0,DATA!F29,0)</f>
        <v>0</v>
      </c>
      <c r="J11" s="10">
        <f t="shared" ref="J11:J21" si="0">SUM(B11:I11)</f>
        <v>93333.333333333343</v>
      </c>
      <c r="L11" s="6" t="s">
        <v>1</v>
      </c>
      <c r="M11" s="9">
        <f>DATA!C29/30*M$3</f>
        <v>0</v>
      </c>
      <c r="N11" s="9">
        <f>DATA!C28/30*N$3</f>
        <v>-3666.6666666666665</v>
      </c>
      <c r="O11" s="9">
        <f>DATA!C24/30*O$3</f>
        <v>-106333.33333333333</v>
      </c>
      <c r="P11" s="9">
        <f>DATA!C23/30*P$3</f>
        <v>0</v>
      </c>
      <c r="Q11" s="9">
        <f>DATA!C22/30*Q$3</f>
        <v>0</v>
      </c>
      <c r="R11" s="9">
        <f>IF(DATA!$E29&lt;0,DATA!$E29,0)</f>
        <v>0</v>
      </c>
      <c r="S11" s="9">
        <f>IF(DATA!$F29&lt;0,DATA!$F29,0)</f>
        <v>0</v>
      </c>
      <c r="U11" s="10">
        <f t="shared" ref="U11:U21" si="1">SUM(M11:T11)</f>
        <v>-110000</v>
      </c>
      <c r="V11" s="10">
        <f t="shared" ref="V11:V21" si="2">J11+U11</f>
        <v>-16666.666666666657</v>
      </c>
      <c r="W11" s="10">
        <f>V11+DATA!C$49</f>
        <v>4792.333333333343</v>
      </c>
    </row>
    <row r="12" spans="1:23" x14ac:dyDescent="0.3">
      <c r="A12" s="6" t="s">
        <v>45</v>
      </c>
      <c r="B12" s="9">
        <f>DATA!B30/30*B$3</f>
        <v>0</v>
      </c>
      <c r="C12" s="9">
        <f>DATA!B29/30*C$3</f>
        <v>50000</v>
      </c>
      <c r="D12" s="9">
        <f>DATA!B28/30*D$3</f>
        <v>66666.666666666672</v>
      </c>
      <c r="E12" s="9">
        <f>DATA!B24/30*E$3</f>
        <v>0</v>
      </c>
      <c r="F12" s="9">
        <f>DATA!B23/30*F$3</f>
        <v>0</v>
      </c>
      <c r="G12" s="9">
        <f>IF(DATA!E30&gt;0,DATA!E30,0)</f>
        <v>0</v>
      </c>
      <c r="H12" s="9">
        <f>IF(DATA!F30&gt;0,DATA!F30,0)</f>
        <v>0</v>
      </c>
      <c r="J12" s="10">
        <f t="shared" si="0"/>
        <v>116666.66666666667</v>
      </c>
      <c r="L12" s="6" t="s">
        <v>2</v>
      </c>
      <c r="M12" s="9">
        <f>DATA!C30/30*M$3</f>
        <v>0</v>
      </c>
      <c r="N12" s="9">
        <f>DATA!C29/30*N$3</f>
        <v>-4000</v>
      </c>
      <c r="O12" s="9">
        <f>DATA!C28/30*O$3</f>
        <v>-106333.33333333333</v>
      </c>
      <c r="P12" s="9">
        <f>DATA!C24/30*P$3</f>
        <v>0</v>
      </c>
      <c r="Q12" s="9">
        <f>DATA!C23/30*Q$3</f>
        <v>0</v>
      </c>
      <c r="R12" s="9">
        <f>IF(DATA!$E30&lt;0,DATA!$E30,0)</f>
        <v>-55000</v>
      </c>
      <c r="S12" s="9">
        <f>IF(DATA!$F30&lt;0,DATA!$F30,0)</f>
        <v>-25000</v>
      </c>
      <c r="U12" s="10">
        <f t="shared" si="1"/>
        <v>-190333.33333333331</v>
      </c>
      <c r="V12" s="10">
        <f t="shared" si="2"/>
        <v>-73666.666666666642</v>
      </c>
      <c r="W12" s="10">
        <f>V12+DATA!C$49</f>
        <v>-52207.666666666642</v>
      </c>
    </row>
    <row r="13" spans="1:23" x14ac:dyDescent="0.3">
      <c r="A13" s="6" t="s">
        <v>3</v>
      </c>
      <c r="B13" s="9">
        <f>DATA!B31/30*B$3</f>
        <v>0</v>
      </c>
      <c r="C13" s="9">
        <f>DATA!B30/30*C$3</f>
        <v>63000</v>
      </c>
      <c r="D13" s="9">
        <f>DATA!B29/30*D$3</f>
        <v>100000</v>
      </c>
      <c r="E13" s="9">
        <f>DATA!B28/30*E$3</f>
        <v>0</v>
      </c>
      <c r="F13" s="9">
        <f>DATA!B24/30*F$3</f>
        <v>0</v>
      </c>
      <c r="G13" s="9">
        <f>IF(DATA!E31&gt;0,DATA!E31,0)</f>
        <v>0</v>
      </c>
      <c r="H13" s="9">
        <f>IF(DATA!F31&gt;0,DATA!F31,0)</f>
        <v>0</v>
      </c>
      <c r="J13" s="10">
        <f t="shared" si="0"/>
        <v>163000</v>
      </c>
      <c r="L13" s="6" t="s">
        <v>3</v>
      </c>
      <c r="M13" s="9">
        <f>DATA!C31/30*M$3</f>
        <v>0</v>
      </c>
      <c r="N13" s="9">
        <f>DATA!C30/30*N$3</f>
        <v>-4166.666666666667</v>
      </c>
      <c r="O13" s="9">
        <f>DATA!C29/30*O$3</f>
        <v>-116000</v>
      </c>
      <c r="P13" s="9">
        <f>DATA!C28/30*P$3</f>
        <v>0</v>
      </c>
      <c r="Q13" s="9">
        <f>DATA!C24/30*Q$3</f>
        <v>0</v>
      </c>
      <c r="R13" s="9">
        <f>IF(DATA!$E31&lt;0,DATA!$E31,0)</f>
        <v>0</v>
      </c>
      <c r="S13" s="9">
        <f>IF(DATA!$F31&lt;0,DATA!$F31,0)</f>
        <v>0</v>
      </c>
      <c r="U13" s="10">
        <f t="shared" si="1"/>
        <v>-120166.66666666667</v>
      </c>
      <c r="V13" s="10">
        <f t="shared" si="2"/>
        <v>42833.333333333328</v>
      </c>
      <c r="W13" s="10">
        <f>V13+DATA!C$49</f>
        <v>64292.333333333328</v>
      </c>
    </row>
    <row r="14" spans="1:23" x14ac:dyDescent="0.3">
      <c r="A14" s="6" t="s">
        <v>46</v>
      </c>
      <c r="B14" s="9">
        <f>DATA!B32/30*B$3</f>
        <v>0</v>
      </c>
      <c r="C14" s="9">
        <f>DATA!B31/30*C$3</f>
        <v>56666.666666666672</v>
      </c>
      <c r="D14" s="9">
        <f>DATA!B30/30*D$3</f>
        <v>126000</v>
      </c>
      <c r="E14" s="9">
        <f>DATA!B29/30*E$3</f>
        <v>0</v>
      </c>
      <c r="F14" s="9">
        <f>DATA!B28/30*F$3</f>
        <v>0</v>
      </c>
      <c r="G14" s="9">
        <f>IF(DATA!E32&gt;0,DATA!E32,0)</f>
        <v>0</v>
      </c>
      <c r="H14" s="9">
        <f>IF(DATA!F32&gt;0,DATA!F32,0)</f>
        <v>0</v>
      </c>
      <c r="J14" s="10">
        <f t="shared" si="0"/>
        <v>182666.66666666669</v>
      </c>
      <c r="L14" s="6" t="s">
        <v>4</v>
      </c>
      <c r="M14" s="9">
        <f>DATA!C32/30*M$3</f>
        <v>0</v>
      </c>
      <c r="N14" s="9">
        <f>DATA!C31/30*N$3</f>
        <v>-3733.3333333333335</v>
      </c>
      <c r="O14" s="9">
        <f>DATA!C30/30*O$3</f>
        <v>-120833.33333333334</v>
      </c>
      <c r="P14" s="9">
        <f>DATA!C29/30*P$3</f>
        <v>0</v>
      </c>
      <c r="Q14" s="9">
        <f>DATA!C28/30*Q$3</f>
        <v>0</v>
      </c>
      <c r="R14" s="9">
        <f>IF(DATA!$E32&lt;0,DATA!$E32,0)</f>
        <v>0</v>
      </c>
      <c r="S14" s="9">
        <f>IF(DATA!$F32&lt;0,DATA!$F32,0)</f>
        <v>0</v>
      </c>
      <c r="U14" s="10">
        <f t="shared" si="1"/>
        <v>-124566.66666666667</v>
      </c>
      <c r="V14" s="10">
        <f t="shared" si="2"/>
        <v>58100.000000000015</v>
      </c>
      <c r="W14" s="10">
        <f>V14+DATA!C$49</f>
        <v>79559.000000000015</v>
      </c>
    </row>
    <row r="15" spans="1:23" x14ac:dyDescent="0.3">
      <c r="A15" s="6" t="s">
        <v>5</v>
      </c>
      <c r="B15" s="9">
        <f>DATA!B33/30*B$3</f>
        <v>0</v>
      </c>
      <c r="C15" s="9">
        <f>DATA!B32/30*C$3</f>
        <v>66666.666666666672</v>
      </c>
      <c r="D15" s="9">
        <f>DATA!B31/30*D$3</f>
        <v>113333.33333333334</v>
      </c>
      <c r="E15" s="9">
        <f>DATA!B30/30*E$3</f>
        <v>0</v>
      </c>
      <c r="F15" s="9">
        <f>DATA!B29/30*F$3</f>
        <v>0</v>
      </c>
      <c r="G15" s="9">
        <f>IF(DATA!E33&gt;0,DATA!E33,0)</f>
        <v>0</v>
      </c>
      <c r="H15" s="9">
        <f>IF(DATA!F33&gt;0,DATA!F33,0)</f>
        <v>0</v>
      </c>
      <c r="J15" s="10">
        <f t="shared" si="0"/>
        <v>180000</v>
      </c>
      <c r="L15" s="6" t="s">
        <v>5</v>
      </c>
      <c r="M15" s="9">
        <f>DATA!C33/30*M$3</f>
        <v>0</v>
      </c>
      <c r="N15" s="9">
        <f>DATA!C32/30*N$3</f>
        <v>-4333.333333333333</v>
      </c>
      <c r="O15" s="9">
        <f>DATA!C31/30*O$3</f>
        <v>-108266.66666666667</v>
      </c>
      <c r="P15" s="9">
        <f>DATA!C30/30*P$3</f>
        <v>0</v>
      </c>
      <c r="Q15" s="9">
        <f>DATA!C29/30*Q$3</f>
        <v>0</v>
      </c>
      <c r="R15" s="9">
        <f>IF(DATA!$E33&lt;0,DATA!$E33,0)</f>
        <v>-55000</v>
      </c>
      <c r="S15" s="9">
        <f>IF(DATA!$F33&lt;0,DATA!$F33,0)</f>
        <v>-25000</v>
      </c>
      <c r="U15" s="10">
        <f t="shared" si="1"/>
        <v>-192600</v>
      </c>
      <c r="V15" s="10">
        <f t="shared" si="2"/>
        <v>-12600</v>
      </c>
      <c r="W15" s="10">
        <f>V15+DATA!C$49</f>
        <v>8859</v>
      </c>
    </row>
    <row r="16" spans="1:23" x14ac:dyDescent="0.3">
      <c r="A16" s="6" t="s">
        <v>6</v>
      </c>
      <c r="B16" s="9">
        <f>DATA!B34/30*B$3</f>
        <v>0</v>
      </c>
      <c r="C16" s="9">
        <f>DATA!B33/30*C$3</f>
        <v>56666.666666666672</v>
      </c>
      <c r="D16" s="9">
        <f>DATA!B32/30*D$3</f>
        <v>133333.33333333334</v>
      </c>
      <c r="E16" s="9">
        <f>DATA!B31/30*E$3</f>
        <v>0</v>
      </c>
      <c r="F16" s="9">
        <f>DATA!B30/30*F$3</f>
        <v>0</v>
      </c>
      <c r="G16" s="9">
        <f>IF(DATA!E34&gt;0,DATA!E34,0)</f>
        <v>0</v>
      </c>
      <c r="H16" s="9">
        <f>IF(DATA!F34&gt;0,DATA!F34,0)</f>
        <v>0</v>
      </c>
      <c r="J16" s="10">
        <f t="shared" si="0"/>
        <v>190000</v>
      </c>
      <c r="L16" s="6" t="s">
        <v>6</v>
      </c>
      <c r="M16" s="9">
        <f>DATA!C34/30*M$3</f>
        <v>0</v>
      </c>
      <c r="N16" s="9">
        <f>DATA!C33/30*N$3</f>
        <v>-5333.333333333333</v>
      </c>
      <c r="O16" s="9">
        <f>DATA!C32/30*O$3</f>
        <v>-125666.66666666666</v>
      </c>
      <c r="P16" s="9">
        <f>DATA!C31/30*P$3</f>
        <v>0</v>
      </c>
      <c r="Q16" s="9">
        <f>DATA!C30/30*Q$3</f>
        <v>0</v>
      </c>
      <c r="R16" s="9">
        <f>IF(DATA!$E34&lt;0,DATA!$E34,0)</f>
        <v>0</v>
      </c>
      <c r="S16" s="9">
        <f>IF(DATA!$F34&lt;0,DATA!$F34,0)</f>
        <v>0</v>
      </c>
      <c r="U16" s="10">
        <f t="shared" si="1"/>
        <v>-130999.99999999999</v>
      </c>
      <c r="V16" s="10">
        <f t="shared" si="2"/>
        <v>59000.000000000015</v>
      </c>
      <c r="W16" s="10">
        <f>V16+DATA!C$49</f>
        <v>80459.000000000015</v>
      </c>
    </row>
    <row r="17" spans="1:23" x14ac:dyDescent="0.3">
      <c r="A17" s="6" t="s">
        <v>7</v>
      </c>
      <c r="B17" s="9">
        <f>DATA!B35/30*B$3</f>
        <v>0</v>
      </c>
      <c r="C17" s="9">
        <f>DATA!B34/30*C$3</f>
        <v>30000</v>
      </c>
      <c r="D17" s="9">
        <f>DATA!B33/30*D$3</f>
        <v>113333.33333333334</v>
      </c>
      <c r="E17" s="9">
        <f>DATA!B32/30*E$3</f>
        <v>0</v>
      </c>
      <c r="F17" s="9">
        <f>DATA!B31/30*F$3</f>
        <v>0</v>
      </c>
      <c r="G17" s="9">
        <f>IF(DATA!E35&gt;0,DATA!E35,0)</f>
        <v>0</v>
      </c>
      <c r="H17" s="9">
        <f>IF(DATA!F35&gt;0,DATA!F35,0)</f>
        <v>0</v>
      </c>
      <c r="J17" s="10">
        <f t="shared" si="0"/>
        <v>143333.33333333334</v>
      </c>
      <c r="L17" s="6" t="s">
        <v>7</v>
      </c>
      <c r="M17" s="9">
        <f>DATA!C35/30*M$3</f>
        <v>0</v>
      </c>
      <c r="N17" s="9">
        <f>DATA!C34/30*N$3</f>
        <v>-3733.3333333333335</v>
      </c>
      <c r="O17" s="9">
        <f>DATA!C33/30*O$3</f>
        <v>-154666.66666666666</v>
      </c>
      <c r="P17" s="9">
        <f>DATA!C32/30*P$3</f>
        <v>0</v>
      </c>
      <c r="Q17" s="9">
        <f>DATA!C31/30*Q$3</f>
        <v>0</v>
      </c>
      <c r="R17" s="9">
        <f>IF(DATA!$E35&lt;0,DATA!$E35,0)</f>
        <v>0</v>
      </c>
      <c r="S17" s="9">
        <f>IF(DATA!$F35&lt;0,DATA!$F35,0)</f>
        <v>0</v>
      </c>
      <c r="U17" s="10">
        <f t="shared" si="1"/>
        <v>-158400</v>
      </c>
      <c r="V17" s="10">
        <f t="shared" si="2"/>
        <v>-15066.666666666657</v>
      </c>
      <c r="W17" s="10">
        <f>V17+DATA!C$49</f>
        <v>6392.333333333343</v>
      </c>
    </row>
    <row r="18" spans="1:23" x14ac:dyDescent="0.3">
      <c r="A18" s="6" t="s">
        <v>8</v>
      </c>
      <c r="B18" s="9">
        <f>DATA!B36/30*B$3</f>
        <v>0</v>
      </c>
      <c r="C18" s="9">
        <f>DATA!B35/30*C$3</f>
        <v>33333.333333333336</v>
      </c>
      <c r="D18" s="9">
        <f>DATA!B34/30*D$3</f>
        <v>60000</v>
      </c>
      <c r="E18" s="9">
        <f>DATA!B33/30*E$3</f>
        <v>0</v>
      </c>
      <c r="F18" s="9">
        <f>DATA!B32/30*F$3</f>
        <v>0</v>
      </c>
      <c r="G18" s="9">
        <f>IF(DATA!E36&gt;0,DATA!E36,0)</f>
        <v>0</v>
      </c>
      <c r="H18" s="9">
        <f>IF(DATA!F36&gt;0,DATA!F36,0)</f>
        <v>0</v>
      </c>
      <c r="J18" s="10">
        <f t="shared" si="0"/>
        <v>93333.333333333343</v>
      </c>
      <c r="L18" s="6" t="s">
        <v>8</v>
      </c>
      <c r="M18" s="9">
        <f>DATA!C36/30*M$3</f>
        <v>0</v>
      </c>
      <c r="N18" s="9">
        <f>DATA!C35/30*N$3</f>
        <v>-3733.3333333333335</v>
      </c>
      <c r="O18" s="9">
        <f>DATA!C34/30*O$3</f>
        <v>-108266.66666666667</v>
      </c>
      <c r="P18" s="9">
        <f>DATA!C33/30*P$3</f>
        <v>0</v>
      </c>
      <c r="Q18" s="9">
        <f>DATA!C32/30*Q$3</f>
        <v>0</v>
      </c>
      <c r="R18" s="9">
        <f>IF(DATA!$E36&lt;0,DATA!$E36,0)</f>
        <v>-55000</v>
      </c>
      <c r="S18" s="9">
        <f>IF(DATA!$F36&lt;0,DATA!$F36,0)</f>
        <v>-25000</v>
      </c>
      <c r="U18" s="10">
        <f t="shared" si="1"/>
        <v>-192000</v>
      </c>
      <c r="V18" s="10">
        <f t="shared" si="2"/>
        <v>-98666.666666666657</v>
      </c>
      <c r="W18" s="10">
        <f>V18+DATA!C$49</f>
        <v>-77207.666666666657</v>
      </c>
    </row>
    <row r="19" spans="1:23" x14ac:dyDescent="0.3">
      <c r="A19" s="6" t="s">
        <v>47</v>
      </c>
      <c r="B19" s="9">
        <f>DATA!B37/30*B$3</f>
        <v>0</v>
      </c>
      <c r="C19" s="9">
        <f>DATA!B36/30*C$3</f>
        <v>63333.333333333328</v>
      </c>
      <c r="D19" s="9">
        <f>DATA!B35/30*D$3</f>
        <v>66666.666666666672</v>
      </c>
      <c r="E19" s="9">
        <f>DATA!B34/30*E$3</f>
        <v>0</v>
      </c>
      <c r="F19" s="9">
        <f>DATA!B33/30*F$3</f>
        <v>0</v>
      </c>
      <c r="G19" s="9">
        <f>IF(DATA!E37&gt;0,DATA!E37,0)</f>
        <v>0</v>
      </c>
      <c r="H19" s="9">
        <f>IF(DATA!F37&gt;0,DATA!F37,0)</f>
        <v>0</v>
      </c>
      <c r="J19" s="10">
        <f t="shared" si="0"/>
        <v>130000</v>
      </c>
      <c r="L19" s="6" t="s">
        <v>9</v>
      </c>
      <c r="M19" s="9">
        <f>DATA!C37/30*M$3</f>
        <v>0</v>
      </c>
      <c r="N19" s="9">
        <f>DATA!C36/30*N$3</f>
        <v>-4833.333333333333</v>
      </c>
      <c r="O19" s="9">
        <f>DATA!C35/30*O$3</f>
        <v>-108266.66666666667</v>
      </c>
      <c r="P19" s="9">
        <f>DATA!C34/30*P$3</f>
        <v>0</v>
      </c>
      <c r="Q19" s="9">
        <f>DATA!C33/30*Q$3</f>
        <v>0</v>
      </c>
      <c r="R19" s="9">
        <f>IF(DATA!$E37&lt;0,DATA!$E37,0)</f>
        <v>0</v>
      </c>
      <c r="S19" s="9">
        <f>IF(DATA!$F37&lt;0,DATA!$F37,0)</f>
        <v>0</v>
      </c>
      <c r="U19" s="10">
        <f t="shared" si="1"/>
        <v>-113100</v>
      </c>
      <c r="V19" s="10">
        <f t="shared" si="2"/>
        <v>16900</v>
      </c>
      <c r="W19" s="10">
        <f>V19+DATA!C$49</f>
        <v>38359</v>
      </c>
    </row>
    <row r="20" spans="1:23" x14ac:dyDescent="0.3">
      <c r="A20" s="6" t="s">
        <v>10</v>
      </c>
      <c r="B20" s="9">
        <f>DATA!B38/30*B$3</f>
        <v>0</v>
      </c>
      <c r="C20" s="9">
        <f>DATA!B37/30*C$3</f>
        <v>66666.666666666672</v>
      </c>
      <c r="D20" s="9">
        <f>DATA!B36/30*D$3</f>
        <v>126666.66666666666</v>
      </c>
      <c r="E20" s="9">
        <f>DATA!B35/30*E$3</f>
        <v>0</v>
      </c>
      <c r="F20" s="9">
        <f>DATA!B34/30*F$3</f>
        <v>0</v>
      </c>
      <c r="G20" s="9">
        <f>IF(DATA!E38&gt;0,DATA!E38,0)</f>
        <v>0</v>
      </c>
      <c r="H20" s="9">
        <f>IF(DATA!F38&gt;0,DATA!F38,0)</f>
        <v>0</v>
      </c>
      <c r="J20" s="10">
        <f t="shared" si="0"/>
        <v>193333.33333333331</v>
      </c>
      <c r="L20" s="6" t="s">
        <v>10</v>
      </c>
      <c r="M20" s="9">
        <f>DATA!C38/30*M$3</f>
        <v>0</v>
      </c>
      <c r="N20" s="9">
        <f>DATA!C37/30*N$3</f>
        <v>-5000</v>
      </c>
      <c r="O20" s="9">
        <f>DATA!C36/30*O$3</f>
        <v>-140166.66666666666</v>
      </c>
      <c r="P20" s="9">
        <f>DATA!C35/30*P$3</f>
        <v>0</v>
      </c>
      <c r="Q20" s="9">
        <f>DATA!C34/30*Q$3</f>
        <v>0</v>
      </c>
      <c r="R20" s="9">
        <f>IF(DATA!$E38&lt;0,DATA!$E38,0)</f>
        <v>0</v>
      </c>
      <c r="S20" s="9">
        <f>IF(DATA!$F38&lt;0,DATA!$F38,0)</f>
        <v>0</v>
      </c>
      <c r="U20" s="10">
        <f t="shared" si="1"/>
        <v>-145166.66666666666</v>
      </c>
      <c r="V20" s="10">
        <f t="shared" si="2"/>
        <v>48166.666666666657</v>
      </c>
      <c r="W20" s="10">
        <f>V20+DATA!C$49</f>
        <v>69625.666666666657</v>
      </c>
    </row>
    <row r="21" spans="1:23" x14ac:dyDescent="0.3">
      <c r="A21" s="6" t="s">
        <v>48</v>
      </c>
      <c r="B21" s="9">
        <f>DATA!B39/30*B$3</f>
        <v>0</v>
      </c>
      <c r="C21" s="9">
        <f>DATA!B38/30*C$3</f>
        <v>60000</v>
      </c>
      <c r="D21" s="9">
        <f>DATA!B37/30*D$3</f>
        <v>133333.33333333334</v>
      </c>
      <c r="E21" s="9">
        <f>DATA!B36/30*E$3</f>
        <v>0</v>
      </c>
      <c r="F21" s="9">
        <f>DATA!B35/30*F$3</f>
        <v>0</v>
      </c>
      <c r="G21" s="9">
        <f>IF(DATA!E39&gt;0,DATA!E39,0)</f>
        <v>0</v>
      </c>
      <c r="H21" s="9">
        <f>IF(DATA!F39&gt;0,DATA!F39,0)</f>
        <v>0</v>
      </c>
      <c r="J21" s="10">
        <f t="shared" si="0"/>
        <v>193333.33333333334</v>
      </c>
      <c r="L21" s="6" t="s">
        <v>11</v>
      </c>
      <c r="M21" s="9">
        <f>DATA!C39/30*M$3</f>
        <v>0</v>
      </c>
      <c r="N21" s="9">
        <f>DATA!C38/30*N$3</f>
        <v>-5166.666666666667</v>
      </c>
      <c r="O21" s="9">
        <f>DATA!C37/30*O$3</f>
        <v>-145000</v>
      </c>
      <c r="P21" s="9">
        <f>DATA!C36/30*P$3</f>
        <v>0</v>
      </c>
      <c r="Q21" s="9">
        <f>DATA!C35/30*Q$3</f>
        <v>0</v>
      </c>
      <c r="R21" s="9">
        <f>IF(DATA!$E39&lt;0,DATA!$E39,0)</f>
        <v>-55000</v>
      </c>
      <c r="S21" s="9">
        <f>IF(DATA!$F39&lt;0,DATA!$F39,0)</f>
        <v>-25000</v>
      </c>
      <c r="U21" s="10">
        <f t="shared" si="1"/>
        <v>-230166.66666666666</v>
      </c>
      <c r="V21" s="10">
        <f t="shared" si="2"/>
        <v>-36833.333333333314</v>
      </c>
      <c r="W21" s="10">
        <f>V21+DATA!C$49</f>
        <v>-15374.333333333314</v>
      </c>
    </row>
    <row r="22" spans="1:23" x14ac:dyDescent="0.3">
      <c r="A22" s="6"/>
      <c r="C22" s="5"/>
      <c r="L22" s="6"/>
      <c r="N22" s="5"/>
    </row>
    <row r="23" spans="1:23" x14ac:dyDescent="0.3">
      <c r="A23" s="6"/>
      <c r="C23" s="5"/>
      <c r="J23" s="10">
        <f>SUM(J10:J22)</f>
        <v>1828999.9999999998</v>
      </c>
      <c r="L23" s="6"/>
      <c r="N23" s="5"/>
      <c r="U23" s="10">
        <f>SUM(U10:U22)</f>
        <v>-1885166.6666666667</v>
      </c>
      <c r="V23" s="10">
        <f>SUM(V10:V22)</f>
        <v>-56166.66666666657</v>
      </c>
    </row>
    <row r="24" spans="1:23" x14ac:dyDescent="0.3">
      <c r="A24" s="6"/>
      <c r="C24" s="5"/>
      <c r="L24" s="6"/>
      <c r="N24" s="5"/>
    </row>
    <row r="25" spans="1:23" x14ac:dyDescent="0.3">
      <c r="A25" s="6"/>
      <c r="C25" s="5"/>
      <c r="L25" s="6"/>
      <c r="N25" s="5"/>
    </row>
    <row r="26" spans="1:23" x14ac:dyDescent="0.3">
      <c r="C26" s="5"/>
      <c r="N26" s="5"/>
    </row>
    <row r="27" spans="1:23" x14ac:dyDescent="0.3">
      <c r="C27" s="5"/>
      <c r="N27" s="5"/>
    </row>
    <row r="28" spans="1:23" ht="32.5" customHeight="1" x14ac:dyDescent="0.3">
      <c r="B28" s="27"/>
      <c r="C28" s="27"/>
      <c r="D28" s="27"/>
      <c r="E28" s="27"/>
      <c r="F28" s="27"/>
      <c r="G28" s="27"/>
      <c r="H28" s="27"/>
      <c r="J28" s="50"/>
      <c r="M28" s="5"/>
      <c r="N28" s="27"/>
      <c r="O28" s="27"/>
      <c r="P28" s="27"/>
      <c r="Q28" s="27"/>
      <c r="R28" s="27"/>
      <c r="S28" s="27"/>
      <c r="U28" s="50"/>
      <c r="V28" s="50"/>
      <c r="W28" s="48"/>
    </row>
    <row r="29" spans="1:23" x14ac:dyDescent="0.3">
      <c r="A29" s="6"/>
      <c r="B29" s="5"/>
      <c r="J29" s="50"/>
      <c r="L29" s="6"/>
      <c r="M29" s="5"/>
      <c r="N29" s="5"/>
      <c r="U29" s="50"/>
      <c r="V29" s="50"/>
    </row>
    <row r="30" spans="1:23" x14ac:dyDescent="0.3">
      <c r="A30" s="6"/>
      <c r="B30" s="5"/>
      <c r="C30" s="5"/>
      <c r="J30" s="50"/>
      <c r="L30" s="6"/>
      <c r="M30" s="5"/>
      <c r="N30" s="5"/>
      <c r="O30" s="5"/>
      <c r="U30" s="50"/>
      <c r="V30" s="50"/>
    </row>
    <row r="31" spans="1:23" x14ac:dyDescent="0.3">
      <c r="A31" s="6"/>
      <c r="B31" s="5"/>
      <c r="C31" s="5"/>
      <c r="D31" s="5"/>
      <c r="J31" s="50"/>
      <c r="L31" s="6"/>
      <c r="M31" s="5"/>
      <c r="N31" s="5"/>
      <c r="O31" s="5"/>
      <c r="U31" s="50"/>
      <c r="V31" s="50"/>
    </row>
    <row r="32" spans="1:23" x14ac:dyDescent="0.3">
      <c r="C32" s="5"/>
      <c r="E32" s="47"/>
      <c r="G32" s="47"/>
      <c r="N32" s="5"/>
    </row>
    <row r="33" spans="3:14" x14ac:dyDescent="0.3">
      <c r="C33" s="5"/>
      <c r="N33" s="5"/>
    </row>
    <row r="34" spans="3:14" x14ac:dyDescent="0.3">
      <c r="C34" s="5"/>
      <c r="N34" s="5"/>
    </row>
    <row r="35" spans="3:14" x14ac:dyDescent="0.3">
      <c r="C35" s="5"/>
      <c r="N35" s="5"/>
    </row>
    <row r="36" spans="3:14" x14ac:dyDescent="0.3">
      <c r="C36" s="5"/>
      <c r="N36" s="5"/>
    </row>
    <row r="37" spans="3:14" x14ac:dyDescent="0.3">
      <c r="C37" s="5"/>
      <c r="N37" s="5"/>
    </row>
    <row r="38" spans="3:14" x14ac:dyDescent="0.3">
      <c r="C38" s="5"/>
      <c r="N38" s="5"/>
    </row>
    <row r="39" spans="3:14" x14ac:dyDescent="0.3">
      <c r="C39" s="5"/>
      <c r="N39" s="5"/>
    </row>
    <row r="40" spans="3:14" x14ac:dyDescent="0.3">
      <c r="C40" s="5"/>
      <c r="N40" s="5"/>
    </row>
    <row r="41" spans="3:14" x14ac:dyDescent="0.3">
      <c r="C41" s="5"/>
      <c r="N41" s="5"/>
    </row>
    <row r="42" spans="3:14" x14ac:dyDescent="0.3">
      <c r="C42" s="5"/>
      <c r="N42" s="5"/>
    </row>
    <row r="43" spans="3:14" x14ac:dyDescent="0.3">
      <c r="C43" s="5"/>
      <c r="N43" s="5"/>
    </row>
    <row r="44" spans="3:14" x14ac:dyDescent="0.3">
      <c r="C44" s="5"/>
      <c r="N44" s="5"/>
    </row>
    <row r="45" spans="3:14" x14ac:dyDescent="0.3">
      <c r="C45" s="5"/>
      <c r="N45" s="5"/>
    </row>
    <row r="46" spans="3:14" x14ac:dyDescent="0.3">
      <c r="C46" s="5"/>
      <c r="N46" s="5"/>
    </row>
    <row r="47" spans="3:14" x14ac:dyDescent="0.3">
      <c r="C47" s="5"/>
      <c r="N47" s="5"/>
    </row>
    <row r="48" spans="3:14" x14ac:dyDescent="0.3">
      <c r="C48" s="5"/>
      <c r="N48" s="5"/>
    </row>
    <row r="49" spans="3:14" x14ac:dyDescent="0.3">
      <c r="C49" s="5"/>
      <c r="N49" s="5"/>
    </row>
    <row r="50" spans="3:14" x14ac:dyDescent="0.3">
      <c r="C50" s="5"/>
      <c r="N50" s="5"/>
    </row>
    <row r="51" spans="3:14" x14ac:dyDescent="0.3">
      <c r="C51" s="5"/>
      <c r="N51" s="5"/>
    </row>
    <row r="52" spans="3:14" x14ac:dyDescent="0.3">
      <c r="C52" s="5"/>
      <c r="N52" s="5"/>
    </row>
    <row r="53" spans="3:14" x14ac:dyDescent="0.3">
      <c r="C53" s="5"/>
      <c r="N53" s="5"/>
    </row>
    <row r="54" spans="3:14" x14ac:dyDescent="0.3">
      <c r="C54" s="5"/>
      <c r="N54" s="5"/>
    </row>
    <row r="55" spans="3:14" x14ac:dyDescent="0.3">
      <c r="C55" s="5"/>
      <c r="N55" s="5"/>
    </row>
    <row r="56" spans="3:14" x14ac:dyDescent="0.3">
      <c r="C56" s="5"/>
      <c r="N56" s="5"/>
    </row>
    <row r="57" spans="3:14" x14ac:dyDescent="0.3">
      <c r="C57" s="5"/>
      <c r="N57" s="5"/>
    </row>
    <row r="58" spans="3:14" x14ac:dyDescent="0.3">
      <c r="C58" s="5"/>
      <c r="N58" s="5"/>
    </row>
    <row r="59" spans="3:14" x14ac:dyDescent="0.3">
      <c r="C59" s="5"/>
      <c r="N59" s="5"/>
    </row>
    <row r="60" spans="3:14" x14ac:dyDescent="0.3">
      <c r="C60" s="5"/>
      <c r="N60" s="5"/>
    </row>
    <row r="61" spans="3:14" x14ac:dyDescent="0.3">
      <c r="C61" s="5"/>
      <c r="N61" s="5"/>
    </row>
    <row r="62" spans="3:14" x14ac:dyDescent="0.3">
      <c r="C62" s="5"/>
      <c r="N62" s="5"/>
    </row>
    <row r="63" spans="3:14" x14ac:dyDescent="0.3">
      <c r="C63" s="5"/>
      <c r="N63" s="5"/>
    </row>
    <row r="64" spans="3:14" x14ac:dyDescent="0.3">
      <c r="C64" s="5"/>
      <c r="N64" s="5"/>
    </row>
    <row r="65" spans="3:14" x14ac:dyDescent="0.3">
      <c r="C65" s="5"/>
      <c r="N65" s="5"/>
    </row>
    <row r="66" spans="3:14" x14ac:dyDescent="0.3">
      <c r="C66" s="5"/>
      <c r="N66" s="5"/>
    </row>
    <row r="67" spans="3:14" x14ac:dyDescent="0.3">
      <c r="C67" s="5"/>
      <c r="N67" s="5"/>
    </row>
    <row r="68" spans="3:14" x14ac:dyDescent="0.3">
      <c r="C68" s="5"/>
      <c r="N68" s="5"/>
    </row>
    <row r="69" spans="3:14" x14ac:dyDescent="0.3">
      <c r="C69" s="5"/>
      <c r="N69" s="5"/>
    </row>
    <row r="70" spans="3:14" x14ac:dyDescent="0.3">
      <c r="C70" s="5"/>
      <c r="N70" s="5"/>
    </row>
    <row r="71" spans="3:14" x14ac:dyDescent="0.3">
      <c r="C71" s="5"/>
      <c r="N71" s="5"/>
    </row>
    <row r="72" spans="3:14" x14ac:dyDescent="0.3">
      <c r="C72" s="5"/>
      <c r="N72" s="5"/>
    </row>
    <row r="73" spans="3:14" x14ac:dyDescent="0.3">
      <c r="C73" s="5"/>
      <c r="N73" s="5"/>
    </row>
    <row r="74" spans="3:14" x14ac:dyDescent="0.3">
      <c r="C74" s="5"/>
      <c r="N74" s="5"/>
    </row>
    <row r="75" spans="3:14" x14ac:dyDescent="0.3">
      <c r="C75" s="5"/>
      <c r="N75" s="5"/>
    </row>
    <row r="76" spans="3:14" x14ac:dyDescent="0.3">
      <c r="C76" s="5"/>
      <c r="N76" s="5"/>
    </row>
    <row r="77" spans="3:14" x14ac:dyDescent="0.3">
      <c r="C77" s="5"/>
      <c r="N77" s="5"/>
    </row>
    <row r="78" spans="3:14" x14ac:dyDescent="0.3">
      <c r="C78" s="5"/>
      <c r="N78" s="5"/>
    </row>
    <row r="79" spans="3:14" x14ac:dyDescent="0.3">
      <c r="C79" s="5"/>
      <c r="N79" s="5"/>
    </row>
    <row r="80" spans="3:14" x14ac:dyDescent="0.3">
      <c r="C80" s="5"/>
      <c r="N80" s="5"/>
    </row>
    <row r="81" spans="3:14" x14ac:dyDescent="0.3">
      <c r="C81" s="5"/>
      <c r="N81" s="5"/>
    </row>
    <row r="82" spans="3:14" x14ac:dyDescent="0.3">
      <c r="C82" s="5"/>
      <c r="N82" s="5"/>
    </row>
    <row r="83" spans="3:14" x14ac:dyDescent="0.3">
      <c r="C83" s="5"/>
      <c r="N83" s="5"/>
    </row>
    <row r="84" spans="3:14" x14ac:dyDescent="0.3">
      <c r="C84" s="5"/>
      <c r="N84" s="5"/>
    </row>
    <row r="85" spans="3:14" x14ac:dyDescent="0.3">
      <c r="C85" s="5"/>
      <c r="N85" s="5"/>
    </row>
    <row r="86" spans="3:14" x14ac:dyDescent="0.3">
      <c r="C86" s="5"/>
      <c r="N86" s="5"/>
    </row>
    <row r="87" spans="3:14" x14ac:dyDescent="0.3">
      <c r="C87" s="5"/>
      <c r="N87" s="5"/>
    </row>
    <row r="88" spans="3:14" x14ac:dyDescent="0.3">
      <c r="C88" s="5"/>
      <c r="N88" s="5"/>
    </row>
    <row r="89" spans="3:14" x14ac:dyDescent="0.3">
      <c r="C89" s="5"/>
      <c r="N89" s="5"/>
    </row>
    <row r="90" spans="3:14" x14ac:dyDescent="0.3">
      <c r="C90" s="5"/>
      <c r="N90" s="5"/>
    </row>
    <row r="91" spans="3:14" x14ac:dyDescent="0.3">
      <c r="C91" s="5"/>
      <c r="N91" s="5"/>
    </row>
    <row r="92" spans="3:14" x14ac:dyDescent="0.3">
      <c r="C92" s="5"/>
      <c r="N92" s="5"/>
    </row>
    <row r="93" spans="3:14" x14ac:dyDescent="0.3">
      <c r="C93" s="5"/>
      <c r="N93" s="5"/>
    </row>
    <row r="94" spans="3:14" x14ac:dyDescent="0.3">
      <c r="C94" s="5"/>
      <c r="N94" s="5"/>
    </row>
    <row r="95" spans="3:14" x14ac:dyDescent="0.3">
      <c r="C95" s="5"/>
      <c r="N95" s="5"/>
    </row>
    <row r="96" spans="3:14" x14ac:dyDescent="0.3">
      <c r="C96" s="5"/>
      <c r="N96" s="5"/>
    </row>
    <row r="97" spans="3:14" x14ac:dyDescent="0.3">
      <c r="C97" s="5"/>
      <c r="N97" s="5"/>
    </row>
    <row r="98" spans="3:14" x14ac:dyDescent="0.3">
      <c r="C98" s="5"/>
      <c r="N98" s="5"/>
    </row>
    <row r="99" spans="3:14" x14ac:dyDescent="0.3">
      <c r="C99" s="5"/>
      <c r="N99" s="5"/>
    </row>
    <row r="100" spans="3:14" x14ac:dyDescent="0.3">
      <c r="C100" s="5"/>
      <c r="N100" s="5"/>
    </row>
    <row r="101" spans="3:14" x14ac:dyDescent="0.3">
      <c r="C101" s="5"/>
      <c r="N101" s="5"/>
    </row>
    <row r="102" spans="3:14" x14ac:dyDescent="0.3">
      <c r="C102" s="5"/>
      <c r="N102" s="5"/>
    </row>
    <row r="103" spans="3:14" x14ac:dyDescent="0.3">
      <c r="C103" s="5"/>
      <c r="N103" s="5"/>
    </row>
    <row r="104" spans="3:14" x14ac:dyDescent="0.3">
      <c r="C104" s="5"/>
      <c r="N104" s="5"/>
    </row>
    <row r="105" spans="3:14" x14ac:dyDescent="0.3">
      <c r="C105" s="5"/>
      <c r="N105" s="5"/>
    </row>
    <row r="106" spans="3:14" x14ac:dyDescent="0.3">
      <c r="C106" s="5"/>
      <c r="N106" s="5"/>
    </row>
    <row r="107" spans="3:14" x14ac:dyDescent="0.3">
      <c r="C107" s="5"/>
      <c r="N107" s="5"/>
    </row>
    <row r="108" spans="3:14" x14ac:dyDescent="0.3">
      <c r="C108" s="5"/>
      <c r="N108" s="5"/>
    </row>
    <row r="109" spans="3:14" x14ac:dyDescent="0.3">
      <c r="C109" s="5"/>
      <c r="N109" s="5"/>
    </row>
    <row r="110" spans="3:14" x14ac:dyDescent="0.3">
      <c r="C110" s="5"/>
      <c r="N110" s="5"/>
    </row>
    <row r="111" spans="3:14" x14ac:dyDescent="0.3">
      <c r="C111" s="5"/>
      <c r="N111" s="5"/>
    </row>
    <row r="112" spans="3:14" x14ac:dyDescent="0.3">
      <c r="C112" s="5"/>
      <c r="N112" s="5"/>
    </row>
    <row r="113" spans="3:14" x14ac:dyDescent="0.3">
      <c r="C113" s="5"/>
      <c r="N113" s="5"/>
    </row>
    <row r="114" spans="3:14" x14ac:dyDescent="0.3">
      <c r="C114" s="5"/>
      <c r="N114" s="5"/>
    </row>
    <row r="115" spans="3:14" x14ac:dyDescent="0.3">
      <c r="C115" s="5"/>
      <c r="N115" s="5"/>
    </row>
    <row r="116" spans="3:14" x14ac:dyDescent="0.3">
      <c r="C116" s="5"/>
      <c r="N116" s="5"/>
    </row>
    <row r="117" spans="3:14" x14ac:dyDescent="0.3">
      <c r="C117" s="5"/>
      <c r="N117" s="5"/>
    </row>
    <row r="118" spans="3:14" x14ac:dyDescent="0.3">
      <c r="C118" s="5"/>
      <c r="N118" s="5"/>
    </row>
    <row r="119" spans="3:14" x14ac:dyDescent="0.3">
      <c r="C119" s="5"/>
      <c r="N119" s="5"/>
    </row>
    <row r="120" spans="3:14" x14ac:dyDescent="0.3">
      <c r="C120" s="5"/>
      <c r="N120" s="5"/>
    </row>
    <row r="121" spans="3:14" x14ac:dyDescent="0.3">
      <c r="C121" s="5"/>
      <c r="N121" s="5"/>
    </row>
    <row r="122" spans="3:14" x14ac:dyDescent="0.3">
      <c r="C122" s="5"/>
      <c r="N122" s="5"/>
    </row>
    <row r="123" spans="3:14" x14ac:dyDescent="0.3">
      <c r="C123" s="5"/>
      <c r="N123" s="5"/>
    </row>
    <row r="124" spans="3:14" x14ac:dyDescent="0.3">
      <c r="C124" s="5"/>
      <c r="N124" s="5"/>
    </row>
    <row r="125" spans="3:14" x14ac:dyDescent="0.3">
      <c r="C125" s="5"/>
      <c r="N125" s="5"/>
    </row>
    <row r="126" spans="3:14" x14ac:dyDescent="0.3">
      <c r="C126" s="5"/>
      <c r="N126" s="5"/>
    </row>
    <row r="127" spans="3:14" x14ac:dyDescent="0.3">
      <c r="C127" s="5"/>
      <c r="N127" s="5"/>
    </row>
    <row r="128" spans="3:14" x14ac:dyDescent="0.3">
      <c r="C128" s="5"/>
      <c r="N128" s="5"/>
    </row>
    <row r="129" spans="3:14" x14ac:dyDescent="0.3">
      <c r="C129" s="5"/>
      <c r="N129" s="5"/>
    </row>
    <row r="130" spans="3:14" x14ac:dyDescent="0.3">
      <c r="C130" s="5"/>
      <c r="N130" s="5"/>
    </row>
    <row r="131" spans="3:14" x14ac:dyDescent="0.3">
      <c r="C131" s="5"/>
      <c r="N131" s="5"/>
    </row>
    <row r="132" spans="3:14" x14ac:dyDescent="0.3">
      <c r="C132" s="5"/>
      <c r="N132" s="5"/>
    </row>
    <row r="133" spans="3:14" x14ac:dyDescent="0.3">
      <c r="C133" s="5"/>
      <c r="N133" s="5"/>
    </row>
    <row r="134" spans="3:14" x14ac:dyDescent="0.3">
      <c r="C134" s="5"/>
      <c r="N134" s="5"/>
    </row>
    <row r="135" spans="3:14" x14ac:dyDescent="0.3">
      <c r="C135" s="5"/>
      <c r="N135" s="5"/>
    </row>
    <row r="136" spans="3:14" x14ac:dyDescent="0.3">
      <c r="C136" s="5"/>
      <c r="N136" s="5"/>
    </row>
    <row r="137" spans="3:14" x14ac:dyDescent="0.3">
      <c r="C137" s="5"/>
      <c r="N137" s="5"/>
    </row>
    <row r="138" spans="3:14" x14ac:dyDescent="0.3">
      <c r="C138" s="5"/>
      <c r="N138" s="5"/>
    </row>
    <row r="139" spans="3:14" x14ac:dyDescent="0.3">
      <c r="C139" s="5"/>
      <c r="N139" s="5"/>
    </row>
    <row r="140" spans="3:14" x14ac:dyDescent="0.3">
      <c r="C140" s="5"/>
      <c r="N140" s="5"/>
    </row>
    <row r="141" spans="3:14" x14ac:dyDescent="0.3">
      <c r="C141" s="5"/>
      <c r="N141" s="5"/>
    </row>
    <row r="142" spans="3:14" x14ac:dyDescent="0.3">
      <c r="C142" s="5"/>
      <c r="N142" s="5"/>
    </row>
    <row r="143" spans="3:14" x14ac:dyDescent="0.3">
      <c r="C143" s="5"/>
      <c r="N143" s="5"/>
    </row>
    <row r="144" spans="3:14" x14ac:dyDescent="0.3">
      <c r="C144" s="5"/>
      <c r="N144" s="5"/>
    </row>
    <row r="145" spans="3:14" x14ac:dyDescent="0.3">
      <c r="C145" s="5"/>
      <c r="N145" s="5"/>
    </row>
    <row r="146" spans="3:14" x14ac:dyDescent="0.3">
      <c r="C146" s="5"/>
      <c r="N146" s="5"/>
    </row>
    <row r="147" spans="3:14" x14ac:dyDescent="0.3">
      <c r="C147" s="5"/>
      <c r="N147" s="5"/>
    </row>
    <row r="148" spans="3:14" x14ac:dyDescent="0.3">
      <c r="C148" s="5"/>
      <c r="N148" s="5"/>
    </row>
    <row r="149" spans="3:14" x14ac:dyDescent="0.3">
      <c r="C149" s="5"/>
      <c r="N149" s="5"/>
    </row>
    <row r="150" spans="3:14" x14ac:dyDescent="0.3">
      <c r="C150" s="5"/>
      <c r="N150" s="5"/>
    </row>
    <row r="151" spans="3:14" x14ac:dyDescent="0.3">
      <c r="C151" s="5"/>
      <c r="N151" s="5"/>
    </row>
    <row r="152" spans="3:14" x14ac:dyDescent="0.3">
      <c r="C152" s="5"/>
      <c r="N152" s="5"/>
    </row>
    <row r="153" spans="3:14" x14ac:dyDescent="0.3">
      <c r="C153" s="5"/>
      <c r="N153" s="5"/>
    </row>
    <row r="154" spans="3:14" x14ac:dyDescent="0.3">
      <c r="C154" s="5"/>
      <c r="N154" s="5"/>
    </row>
    <row r="155" spans="3:14" x14ac:dyDescent="0.3">
      <c r="C155" s="5"/>
      <c r="N155" s="5"/>
    </row>
    <row r="156" spans="3:14" x14ac:dyDescent="0.3">
      <c r="C156" s="5"/>
      <c r="N156" s="5"/>
    </row>
    <row r="157" spans="3:14" x14ac:dyDescent="0.3">
      <c r="C157" s="5"/>
      <c r="N157" s="5"/>
    </row>
    <row r="158" spans="3:14" x14ac:dyDescent="0.3">
      <c r="C158" s="5"/>
      <c r="N158" s="5"/>
    </row>
    <row r="159" spans="3:14" x14ac:dyDescent="0.3">
      <c r="C159" s="5"/>
      <c r="N159" s="5"/>
    </row>
    <row r="160" spans="3:14" x14ac:dyDescent="0.3">
      <c r="C160" s="5"/>
      <c r="N160" s="5"/>
    </row>
    <row r="161" spans="3:14" x14ac:dyDescent="0.3">
      <c r="C161" s="5"/>
      <c r="N161" s="5"/>
    </row>
    <row r="162" spans="3:14" x14ac:dyDescent="0.3">
      <c r="C162" s="5"/>
      <c r="N162" s="5"/>
    </row>
    <row r="163" spans="3:14" x14ac:dyDescent="0.3">
      <c r="C163" s="5"/>
      <c r="N163" s="5"/>
    </row>
    <row r="164" spans="3:14" x14ac:dyDescent="0.3">
      <c r="C164" s="5"/>
      <c r="N164" s="5"/>
    </row>
    <row r="165" spans="3:14" x14ac:dyDescent="0.3">
      <c r="C165" s="5"/>
      <c r="N165" s="5"/>
    </row>
    <row r="166" spans="3:14" x14ac:dyDescent="0.3">
      <c r="C166" s="5"/>
      <c r="N166" s="5"/>
    </row>
    <row r="167" spans="3:14" x14ac:dyDescent="0.3">
      <c r="C167" s="5"/>
      <c r="N167" s="5"/>
    </row>
    <row r="168" spans="3:14" x14ac:dyDescent="0.3">
      <c r="C168" s="5"/>
      <c r="N168" s="5"/>
    </row>
    <row r="169" spans="3:14" x14ac:dyDescent="0.3">
      <c r="C169" s="5"/>
      <c r="N169" s="5"/>
    </row>
    <row r="170" spans="3:14" x14ac:dyDescent="0.3">
      <c r="C170" s="5"/>
      <c r="N170" s="5"/>
    </row>
    <row r="171" spans="3:14" x14ac:dyDescent="0.3">
      <c r="C171" s="5"/>
      <c r="N171" s="5"/>
    </row>
    <row r="172" spans="3:14" x14ac:dyDescent="0.3">
      <c r="C172" s="5"/>
      <c r="N172" s="5"/>
    </row>
    <row r="173" spans="3:14" x14ac:dyDescent="0.3">
      <c r="C173" s="5"/>
      <c r="N173" s="5"/>
    </row>
    <row r="174" spans="3:14" x14ac:dyDescent="0.3">
      <c r="C174" s="5"/>
      <c r="N174" s="5"/>
    </row>
    <row r="175" spans="3:14" x14ac:dyDescent="0.3">
      <c r="C175" s="5"/>
      <c r="N175" s="5"/>
    </row>
    <row r="176" spans="3:14" x14ac:dyDescent="0.3">
      <c r="C176" s="5"/>
      <c r="N176" s="5"/>
    </row>
    <row r="177" spans="3:14" x14ac:dyDescent="0.3">
      <c r="C177" s="5"/>
      <c r="N177" s="5"/>
    </row>
    <row r="178" spans="3:14" x14ac:dyDescent="0.3">
      <c r="C178" s="5"/>
      <c r="N178" s="5"/>
    </row>
    <row r="179" spans="3:14" x14ac:dyDescent="0.3">
      <c r="C179" s="5"/>
      <c r="N179" s="5"/>
    </row>
    <row r="180" spans="3:14" x14ac:dyDescent="0.3">
      <c r="C180" s="5"/>
      <c r="N180" s="5"/>
    </row>
    <row r="181" spans="3:14" x14ac:dyDescent="0.3">
      <c r="C181" s="5"/>
      <c r="N181" s="5"/>
    </row>
    <row r="182" spans="3:14" x14ac:dyDescent="0.3">
      <c r="C182" s="5"/>
      <c r="N182" s="5"/>
    </row>
    <row r="183" spans="3:14" x14ac:dyDescent="0.3">
      <c r="C183" s="5"/>
      <c r="N183" s="5"/>
    </row>
    <row r="184" spans="3:14" x14ac:dyDescent="0.3">
      <c r="C184" s="5"/>
      <c r="N184" s="5"/>
    </row>
    <row r="185" spans="3:14" x14ac:dyDescent="0.3">
      <c r="C185" s="5"/>
      <c r="N185" s="5"/>
    </row>
    <row r="186" spans="3:14" x14ac:dyDescent="0.3">
      <c r="C186" s="5"/>
      <c r="N186" s="5"/>
    </row>
    <row r="187" spans="3:14" x14ac:dyDescent="0.3">
      <c r="C187" s="5"/>
      <c r="N187" s="5"/>
    </row>
    <row r="188" spans="3:14" x14ac:dyDescent="0.3">
      <c r="C188" s="5"/>
      <c r="N188" s="5"/>
    </row>
    <row r="189" spans="3:14" x14ac:dyDescent="0.3">
      <c r="C189" s="5"/>
      <c r="N189" s="5"/>
    </row>
    <row r="190" spans="3:14" x14ac:dyDescent="0.3">
      <c r="C190" s="5"/>
      <c r="N190" s="5"/>
    </row>
    <row r="191" spans="3:14" x14ac:dyDescent="0.3">
      <c r="C191" s="5"/>
      <c r="N191" s="5"/>
    </row>
    <row r="192" spans="3:14" x14ac:dyDescent="0.3">
      <c r="C192" s="5"/>
      <c r="N192" s="5"/>
    </row>
    <row r="193" spans="3:14" x14ac:dyDescent="0.3">
      <c r="C193" s="5"/>
      <c r="N193" s="5"/>
    </row>
    <row r="194" spans="3:14" x14ac:dyDescent="0.3">
      <c r="C194" s="5"/>
      <c r="N194" s="5"/>
    </row>
    <row r="195" spans="3:14" x14ac:dyDescent="0.3">
      <c r="C195" s="5"/>
      <c r="N195" s="5"/>
    </row>
    <row r="196" spans="3:14" x14ac:dyDescent="0.3">
      <c r="C196" s="5"/>
      <c r="N196" s="5"/>
    </row>
    <row r="197" spans="3:14" x14ac:dyDescent="0.3">
      <c r="C197" s="5"/>
      <c r="N197" s="5"/>
    </row>
    <row r="198" spans="3:14" x14ac:dyDescent="0.3">
      <c r="C198" s="5"/>
      <c r="N198" s="5"/>
    </row>
    <row r="199" spans="3:14" x14ac:dyDescent="0.3">
      <c r="C199" s="5"/>
      <c r="N199" s="5"/>
    </row>
    <row r="200" spans="3:14" x14ac:dyDescent="0.3">
      <c r="C200" s="5"/>
      <c r="N200" s="5"/>
    </row>
    <row r="201" spans="3:14" x14ac:dyDescent="0.3">
      <c r="C201" s="5"/>
      <c r="N201" s="5"/>
    </row>
    <row r="202" spans="3:14" x14ac:dyDescent="0.3">
      <c r="C202" s="5"/>
      <c r="N202" s="5"/>
    </row>
    <row r="203" spans="3:14" x14ac:dyDescent="0.3">
      <c r="C203" s="5"/>
      <c r="N203" s="5"/>
    </row>
    <row r="204" spans="3:14" x14ac:dyDescent="0.3">
      <c r="C204" s="5"/>
      <c r="N204" s="5"/>
    </row>
    <row r="205" spans="3:14" x14ac:dyDescent="0.3">
      <c r="C205" s="5"/>
      <c r="N205" s="5"/>
    </row>
    <row r="206" spans="3:14" x14ac:dyDescent="0.3">
      <c r="C206" s="5"/>
      <c r="N206" s="5"/>
    </row>
    <row r="207" spans="3:14" x14ac:dyDescent="0.3">
      <c r="C207" s="5"/>
      <c r="N207" s="5"/>
    </row>
    <row r="208" spans="3:14" x14ac:dyDescent="0.3">
      <c r="C208" s="5"/>
      <c r="N208" s="5"/>
    </row>
    <row r="209" spans="3:14" x14ac:dyDescent="0.3">
      <c r="C209" s="5"/>
      <c r="N209" s="5"/>
    </row>
    <row r="210" spans="3:14" x14ac:dyDescent="0.3">
      <c r="C210" s="5"/>
      <c r="N210" s="5"/>
    </row>
    <row r="211" spans="3:14" x14ac:dyDescent="0.3">
      <c r="C211" s="5"/>
      <c r="N211" s="5"/>
    </row>
    <row r="212" spans="3:14" x14ac:dyDescent="0.3">
      <c r="C212" s="5"/>
      <c r="N212" s="5"/>
    </row>
    <row r="213" spans="3:14" x14ac:dyDescent="0.3">
      <c r="C213" s="5"/>
      <c r="N213" s="5"/>
    </row>
    <row r="214" spans="3:14" x14ac:dyDescent="0.3">
      <c r="C214" s="5"/>
      <c r="N214" s="5"/>
    </row>
    <row r="215" spans="3:14" x14ac:dyDescent="0.3">
      <c r="C215" s="5"/>
      <c r="N215" s="5"/>
    </row>
    <row r="216" spans="3:14" x14ac:dyDescent="0.3">
      <c r="C216" s="5"/>
      <c r="N216" s="5"/>
    </row>
    <row r="217" spans="3:14" x14ac:dyDescent="0.3">
      <c r="C217" s="5"/>
      <c r="N217" s="5"/>
    </row>
    <row r="218" spans="3:14" x14ac:dyDescent="0.3">
      <c r="C218" s="5"/>
      <c r="N218" s="5"/>
    </row>
    <row r="219" spans="3:14" x14ac:dyDescent="0.3">
      <c r="C219" s="5"/>
      <c r="N219" s="5"/>
    </row>
    <row r="220" spans="3:14" x14ac:dyDescent="0.3">
      <c r="C220" s="5"/>
      <c r="N220" s="5"/>
    </row>
    <row r="221" spans="3:14" x14ac:dyDescent="0.3">
      <c r="C221" s="5"/>
      <c r="N221" s="5"/>
    </row>
    <row r="222" spans="3:14" x14ac:dyDescent="0.3">
      <c r="C222" s="5"/>
      <c r="N222" s="5"/>
    </row>
    <row r="223" spans="3:14" x14ac:dyDescent="0.3">
      <c r="C223" s="5"/>
      <c r="N223" s="5"/>
    </row>
    <row r="224" spans="3:14" x14ac:dyDescent="0.3">
      <c r="C224" s="5"/>
      <c r="N224" s="5"/>
    </row>
    <row r="225" spans="3:14" x14ac:dyDescent="0.3">
      <c r="C225" s="5"/>
      <c r="N225" s="5"/>
    </row>
    <row r="226" spans="3:14" x14ac:dyDescent="0.3">
      <c r="C226" s="5"/>
      <c r="N226" s="5"/>
    </row>
    <row r="227" spans="3:14" x14ac:dyDescent="0.3">
      <c r="C227" s="5"/>
      <c r="N227" s="5"/>
    </row>
    <row r="228" spans="3:14" x14ac:dyDescent="0.3">
      <c r="C228" s="5"/>
      <c r="N228" s="5"/>
    </row>
    <row r="229" spans="3:14" x14ac:dyDescent="0.3">
      <c r="C229" s="5"/>
      <c r="N229" s="5"/>
    </row>
    <row r="230" spans="3:14" x14ac:dyDescent="0.3">
      <c r="C230" s="5"/>
      <c r="N230" s="5"/>
    </row>
    <row r="231" spans="3:14" x14ac:dyDescent="0.3">
      <c r="C231" s="5"/>
      <c r="N231" s="5"/>
    </row>
    <row r="232" spans="3:14" x14ac:dyDescent="0.3">
      <c r="C232" s="5"/>
      <c r="N232" s="5"/>
    </row>
    <row r="233" spans="3:14" x14ac:dyDescent="0.3">
      <c r="C233" s="5"/>
      <c r="N233" s="5"/>
    </row>
    <row r="234" spans="3:14" x14ac:dyDescent="0.3">
      <c r="C234" s="5"/>
      <c r="N234" s="5"/>
    </row>
    <row r="235" spans="3:14" x14ac:dyDescent="0.3">
      <c r="C235" s="5"/>
      <c r="N235" s="5"/>
    </row>
    <row r="236" spans="3:14" x14ac:dyDescent="0.3">
      <c r="C236" s="5"/>
      <c r="N236" s="5"/>
    </row>
    <row r="237" spans="3:14" x14ac:dyDescent="0.3">
      <c r="C237" s="5"/>
      <c r="N237" s="5"/>
    </row>
    <row r="238" spans="3:14" x14ac:dyDescent="0.3">
      <c r="C238" s="5"/>
      <c r="N238" s="5"/>
    </row>
    <row r="239" spans="3:14" x14ac:dyDescent="0.3">
      <c r="C239" s="5"/>
      <c r="N239" s="5"/>
    </row>
    <row r="240" spans="3:14" x14ac:dyDescent="0.3">
      <c r="C240" s="5"/>
      <c r="N240" s="5"/>
    </row>
    <row r="241" spans="3:14" x14ac:dyDescent="0.3">
      <c r="C241" s="5"/>
      <c r="N241" s="5"/>
    </row>
    <row r="242" spans="3:14" x14ac:dyDescent="0.3">
      <c r="C242" s="5"/>
      <c r="N242" s="5"/>
    </row>
    <row r="243" spans="3:14" x14ac:dyDescent="0.3">
      <c r="C243" s="5"/>
      <c r="N243" s="5"/>
    </row>
    <row r="244" spans="3:14" x14ac:dyDescent="0.3">
      <c r="C244" s="5"/>
      <c r="N244" s="5"/>
    </row>
    <row r="245" spans="3:14" x14ac:dyDescent="0.3">
      <c r="C245" s="5"/>
      <c r="N245" s="5"/>
    </row>
    <row r="246" spans="3:14" x14ac:dyDescent="0.3">
      <c r="C246" s="5"/>
      <c r="N246" s="5"/>
    </row>
    <row r="247" spans="3:14" x14ac:dyDescent="0.3">
      <c r="C247" s="5"/>
      <c r="N247" s="5"/>
    </row>
    <row r="248" spans="3:14" x14ac:dyDescent="0.3">
      <c r="C248" s="5"/>
      <c r="N248" s="5"/>
    </row>
    <row r="249" spans="3:14" x14ac:dyDescent="0.3">
      <c r="C249" s="5"/>
      <c r="N249" s="5"/>
    </row>
    <row r="250" spans="3:14" x14ac:dyDescent="0.3">
      <c r="C250" s="5"/>
      <c r="N250" s="5"/>
    </row>
    <row r="251" spans="3:14" x14ac:dyDescent="0.3">
      <c r="C251" s="5"/>
      <c r="N251" s="5"/>
    </row>
    <row r="252" spans="3:14" x14ac:dyDescent="0.3">
      <c r="C252" s="5"/>
      <c r="N252" s="5"/>
    </row>
    <row r="253" spans="3:14" x14ac:dyDescent="0.3">
      <c r="C253" s="5"/>
      <c r="N253" s="5"/>
    </row>
    <row r="254" spans="3:14" x14ac:dyDescent="0.3">
      <c r="C254" s="5"/>
      <c r="N254" s="5"/>
    </row>
    <row r="255" spans="3:14" x14ac:dyDescent="0.3">
      <c r="C255" s="5"/>
      <c r="N255" s="5"/>
    </row>
    <row r="256" spans="3:14" x14ac:dyDescent="0.3">
      <c r="C256" s="5"/>
      <c r="N256" s="5"/>
    </row>
    <row r="257" spans="3:14" x14ac:dyDescent="0.3">
      <c r="C257" s="5"/>
      <c r="N257" s="5"/>
    </row>
    <row r="258" spans="3:14" x14ac:dyDescent="0.3">
      <c r="C258" s="5"/>
      <c r="N258" s="5"/>
    </row>
    <row r="259" spans="3:14" x14ac:dyDescent="0.3">
      <c r="C259" s="5"/>
      <c r="N259" s="5"/>
    </row>
    <row r="260" spans="3:14" x14ac:dyDescent="0.3">
      <c r="C260" s="5"/>
      <c r="N260" s="5"/>
    </row>
    <row r="261" spans="3:14" x14ac:dyDescent="0.3">
      <c r="C261" s="5"/>
      <c r="N261" s="5"/>
    </row>
    <row r="262" spans="3:14" x14ac:dyDescent="0.3">
      <c r="C262" s="5"/>
      <c r="N262" s="5"/>
    </row>
    <row r="263" spans="3:14" x14ac:dyDescent="0.3">
      <c r="C263" s="5"/>
      <c r="N263" s="5"/>
    </row>
    <row r="264" spans="3:14" x14ac:dyDescent="0.3">
      <c r="C264" s="5"/>
      <c r="N264" s="5"/>
    </row>
    <row r="265" spans="3:14" x14ac:dyDescent="0.3">
      <c r="C265" s="5"/>
      <c r="N265" s="5"/>
    </row>
    <row r="266" spans="3:14" x14ac:dyDescent="0.3">
      <c r="C266" s="5"/>
      <c r="N266" s="5"/>
    </row>
    <row r="267" spans="3:14" x14ac:dyDescent="0.3">
      <c r="C267" s="5"/>
      <c r="N267" s="5"/>
    </row>
    <row r="268" spans="3:14" x14ac:dyDescent="0.3">
      <c r="C268" s="5"/>
      <c r="N268" s="5"/>
    </row>
    <row r="269" spans="3:14" x14ac:dyDescent="0.3">
      <c r="C269" s="5"/>
      <c r="N269" s="5"/>
    </row>
    <row r="270" spans="3:14" x14ac:dyDescent="0.3">
      <c r="C270" s="5"/>
      <c r="N270" s="5"/>
    </row>
    <row r="271" spans="3:14" x14ac:dyDescent="0.3">
      <c r="C271" s="5"/>
      <c r="N271" s="5"/>
    </row>
    <row r="272" spans="3:14" x14ac:dyDescent="0.3">
      <c r="C272" s="5"/>
      <c r="N272" s="5"/>
    </row>
    <row r="273" spans="3:14" x14ac:dyDescent="0.3">
      <c r="C273" s="5"/>
      <c r="N273" s="5"/>
    </row>
    <row r="274" spans="3:14" x14ac:dyDescent="0.3">
      <c r="C274" s="5"/>
      <c r="N274" s="5"/>
    </row>
    <row r="275" spans="3:14" x14ac:dyDescent="0.3">
      <c r="C275" s="5"/>
      <c r="N275" s="5"/>
    </row>
    <row r="276" spans="3:14" x14ac:dyDescent="0.3">
      <c r="C276" s="5"/>
      <c r="N276" s="5"/>
    </row>
    <row r="277" spans="3:14" x14ac:dyDescent="0.3">
      <c r="C277" s="5"/>
      <c r="N277" s="5"/>
    </row>
    <row r="278" spans="3:14" x14ac:dyDescent="0.3">
      <c r="C278" s="5"/>
      <c r="N278" s="5"/>
    </row>
    <row r="279" spans="3:14" x14ac:dyDescent="0.3">
      <c r="C279" s="5"/>
      <c r="N279" s="5"/>
    </row>
    <row r="280" spans="3:14" x14ac:dyDescent="0.3">
      <c r="C280" s="5"/>
      <c r="N280" s="5"/>
    </row>
    <row r="281" spans="3:14" x14ac:dyDescent="0.3">
      <c r="C281" s="5"/>
      <c r="N281" s="5"/>
    </row>
    <row r="282" spans="3:14" x14ac:dyDescent="0.3">
      <c r="C282" s="5"/>
      <c r="N282" s="5"/>
    </row>
    <row r="283" spans="3:14" x14ac:dyDescent="0.3">
      <c r="C283" s="5"/>
      <c r="N283" s="5"/>
    </row>
    <row r="284" spans="3:14" x14ac:dyDescent="0.3">
      <c r="C284" s="5"/>
      <c r="N284" s="5"/>
    </row>
    <row r="285" spans="3:14" x14ac:dyDescent="0.3">
      <c r="C285" s="5"/>
      <c r="N285" s="5"/>
    </row>
    <row r="286" spans="3:14" x14ac:dyDescent="0.3">
      <c r="C286" s="5"/>
      <c r="N286" s="5"/>
    </row>
    <row r="287" spans="3:14" x14ac:dyDescent="0.3">
      <c r="C287" s="5"/>
      <c r="N287" s="5"/>
    </row>
    <row r="288" spans="3:14" x14ac:dyDescent="0.3">
      <c r="C288" s="5"/>
      <c r="N288" s="5"/>
    </row>
    <row r="289" spans="3:14" x14ac:dyDescent="0.3">
      <c r="C289" s="5"/>
      <c r="N289" s="5"/>
    </row>
    <row r="290" spans="3:14" x14ac:dyDescent="0.3">
      <c r="C290" s="5"/>
      <c r="N290" s="5"/>
    </row>
    <row r="291" spans="3:14" x14ac:dyDescent="0.3">
      <c r="C291" s="5"/>
      <c r="N291" s="5"/>
    </row>
    <row r="292" spans="3:14" x14ac:dyDescent="0.3">
      <c r="C292" s="5"/>
      <c r="N292" s="5"/>
    </row>
    <row r="293" spans="3:14" x14ac:dyDescent="0.3">
      <c r="C293" s="5"/>
      <c r="N293" s="5"/>
    </row>
    <row r="294" spans="3:14" x14ac:dyDescent="0.3">
      <c r="C294" s="5"/>
      <c r="N294" s="5"/>
    </row>
    <row r="295" spans="3:14" x14ac:dyDescent="0.3">
      <c r="C295" s="5"/>
      <c r="N295" s="5"/>
    </row>
    <row r="296" spans="3:14" x14ac:dyDescent="0.3">
      <c r="C296" s="5"/>
      <c r="N296" s="5"/>
    </row>
    <row r="297" spans="3:14" x14ac:dyDescent="0.3">
      <c r="C297" s="5"/>
      <c r="N297" s="5"/>
    </row>
    <row r="298" spans="3:14" x14ac:dyDescent="0.3">
      <c r="C298" s="5"/>
      <c r="N298" s="5"/>
    </row>
    <row r="299" spans="3:14" x14ac:dyDescent="0.3">
      <c r="C299" s="5"/>
      <c r="N299" s="5"/>
    </row>
    <row r="300" spans="3:14" x14ac:dyDescent="0.3">
      <c r="C300" s="5"/>
      <c r="N300" s="5"/>
    </row>
    <row r="301" spans="3:14" x14ac:dyDescent="0.3">
      <c r="C301" s="5"/>
      <c r="N301" s="5"/>
    </row>
    <row r="302" spans="3:14" x14ac:dyDescent="0.3">
      <c r="C302" s="5"/>
      <c r="N302" s="5"/>
    </row>
    <row r="303" spans="3:14" x14ac:dyDescent="0.3">
      <c r="C303" s="5"/>
      <c r="N303" s="5"/>
    </row>
    <row r="304" spans="3:14" x14ac:dyDescent="0.3">
      <c r="C304" s="5"/>
      <c r="N304" s="5"/>
    </row>
    <row r="305" spans="3:14" x14ac:dyDescent="0.3">
      <c r="C305" s="5"/>
      <c r="N305" s="5"/>
    </row>
    <row r="306" spans="3:14" x14ac:dyDescent="0.3">
      <c r="C306" s="5"/>
      <c r="N306" s="5"/>
    </row>
    <row r="307" spans="3:14" x14ac:dyDescent="0.3">
      <c r="C307" s="5"/>
      <c r="N307" s="5"/>
    </row>
    <row r="308" spans="3:14" x14ac:dyDescent="0.3">
      <c r="C308" s="5"/>
      <c r="N308" s="5"/>
    </row>
    <row r="309" spans="3:14" x14ac:dyDescent="0.3">
      <c r="C309" s="5"/>
      <c r="N309" s="5"/>
    </row>
    <row r="310" spans="3:14" x14ac:dyDescent="0.3">
      <c r="C310" s="5"/>
      <c r="N310" s="5"/>
    </row>
    <row r="311" spans="3:14" x14ac:dyDescent="0.3">
      <c r="C311" s="5"/>
      <c r="N311" s="5"/>
    </row>
    <row r="312" spans="3:14" x14ac:dyDescent="0.3">
      <c r="C312" s="5"/>
      <c r="N312" s="5"/>
    </row>
    <row r="313" spans="3:14" x14ac:dyDescent="0.3">
      <c r="C313" s="5"/>
      <c r="N313" s="5"/>
    </row>
    <row r="314" spans="3:14" x14ac:dyDescent="0.3">
      <c r="C314" s="5"/>
      <c r="N314" s="5"/>
    </row>
    <row r="315" spans="3:14" x14ac:dyDescent="0.3">
      <c r="C315" s="5"/>
      <c r="N315" s="5"/>
    </row>
    <row r="316" spans="3:14" x14ac:dyDescent="0.3">
      <c r="C316" s="5"/>
      <c r="N316" s="5"/>
    </row>
    <row r="317" spans="3:14" x14ac:dyDescent="0.3">
      <c r="C317" s="5"/>
      <c r="N317" s="5"/>
    </row>
    <row r="318" spans="3:14" x14ac:dyDescent="0.3">
      <c r="C318" s="5"/>
      <c r="N318" s="5"/>
    </row>
    <row r="319" spans="3:14" x14ac:dyDescent="0.3">
      <c r="C319" s="5"/>
      <c r="N319" s="5"/>
    </row>
    <row r="320" spans="3:14" x14ac:dyDescent="0.3">
      <c r="C320" s="5"/>
      <c r="N320" s="5"/>
    </row>
    <row r="321" spans="3:14" x14ac:dyDescent="0.3">
      <c r="C321" s="5"/>
      <c r="N321" s="5"/>
    </row>
    <row r="322" spans="3:14" x14ac:dyDescent="0.3">
      <c r="C322" s="5"/>
      <c r="N322" s="5"/>
    </row>
    <row r="323" spans="3:14" x14ac:dyDescent="0.3">
      <c r="C323" s="5"/>
      <c r="N323" s="5"/>
    </row>
    <row r="324" spans="3:14" x14ac:dyDescent="0.3">
      <c r="C324" s="5"/>
      <c r="N324" s="5"/>
    </row>
    <row r="325" spans="3:14" x14ac:dyDescent="0.3">
      <c r="C325" s="5"/>
      <c r="N325" s="5"/>
    </row>
    <row r="326" spans="3:14" x14ac:dyDescent="0.3">
      <c r="C326" s="5"/>
      <c r="N326" s="5"/>
    </row>
    <row r="327" spans="3:14" x14ac:dyDescent="0.3">
      <c r="C327" s="5"/>
      <c r="N327" s="5"/>
    </row>
    <row r="328" spans="3:14" x14ac:dyDescent="0.3">
      <c r="C328" s="5"/>
      <c r="N328" s="5"/>
    </row>
    <row r="329" spans="3:14" x14ac:dyDescent="0.3">
      <c r="C329" s="5"/>
      <c r="N329" s="5"/>
    </row>
    <row r="330" spans="3:14" x14ac:dyDescent="0.3">
      <c r="C330" s="5"/>
      <c r="N330" s="5"/>
    </row>
    <row r="331" spans="3:14" x14ac:dyDescent="0.3">
      <c r="C331" s="5"/>
      <c r="N331" s="5"/>
    </row>
    <row r="332" spans="3:14" x14ac:dyDescent="0.3">
      <c r="C332" s="5"/>
      <c r="N332" s="5"/>
    </row>
    <row r="333" spans="3:14" x14ac:dyDescent="0.3">
      <c r="C333" s="5"/>
      <c r="N333" s="5"/>
    </row>
    <row r="334" spans="3:14" x14ac:dyDescent="0.3">
      <c r="C334" s="5"/>
      <c r="N334" s="5"/>
    </row>
    <row r="335" spans="3:14" x14ac:dyDescent="0.3">
      <c r="C335" s="5"/>
      <c r="N335" s="5"/>
    </row>
    <row r="336" spans="3:14" x14ac:dyDescent="0.3">
      <c r="C336" s="5"/>
      <c r="N336" s="5"/>
    </row>
    <row r="337" spans="3:14" x14ac:dyDescent="0.3">
      <c r="C337" s="5"/>
      <c r="N337" s="5"/>
    </row>
    <row r="338" spans="3:14" x14ac:dyDescent="0.3">
      <c r="C338" s="5"/>
      <c r="N338" s="5"/>
    </row>
    <row r="339" spans="3:14" x14ac:dyDescent="0.3">
      <c r="C339" s="5"/>
      <c r="N339" s="5"/>
    </row>
    <row r="340" spans="3:14" x14ac:dyDescent="0.3">
      <c r="C340" s="5"/>
      <c r="N340" s="5"/>
    </row>
    <row r="341" spans="3:14" x14ac:dyDescent="0.3">
      <c r="C341" s="5"/>
      <c r="N341" s="5"/>
    </row>
    <row r="342" spans="3:14" x14ac:dyDescent="0.3">
      <c r="C342" s="5"/>
      <c r="N342" s="5"/>
    </row>
    <row r="343" spans="3:14" x14ac:dyDescent="0.3">
      <c r="C343" s="5"/>
      <c r="N343" s="5"/>
    </row>
    <row r="344" spans="3:14" x14ac:dyDescent="0.3">
      <c r="C344" s="5"/>
      <c r="N344" s="5"/>
    </row>
    <row r="345" spans="3:14" x14ac:dyDescent="0.3">
      <c r="C345" s="5"/>
      <c r="N345" s="5"/>
    </row>
    <row r="346" spans="3:14" x14ac:dyDescent="0.3">
      <c r="C346" s="5"/>
      <c r="N346" s="5"/>
    </row>
    <row r="347" spans="3:14" x14ac:dyDescent="0.3">
      <c r="C347" s="5"/>
      <c r="N347" s="5"/>
    </row>
    <row r="348" spans="3:14" x14ac:dyDescent="0.3">
      <c r="C348" s="5"/>
      <c r="N348" s="5"/>
    </row>
    <row r="349" spans="3:14" x14ac:dyDescent="0.3">
      <c r="C349" s="5"/>
      <c r="N349" s="5"/>
    </row>
    <row r="350" spans="3:14" x14ac:dyDescent="0.3">
      <c r="C350" s="5"/>
      <c r="N350" s="5"/>
    </row>
    <row r="351" spans="3:14" x14ac:dyDescent="0.3">
      <c r="C351" s="5"/>
      <c r="N351" s="5"/>
    </row>
    <row r="352" spans="3:14" x14ac:dyDescent="0.3">
      <c r="C352" s="5"/>
      <c r="N352" s="5"/>
    </row>
    <row r="353" spans="3:14" x14ac:dyDescent="0.3">
      <c r="C353" s="5"/>
      <c r="N353" s="5"/>
    </row>
    <row r="355" spans="3:14" x14ac:dyDescent="0.3">
      <c r="C355" s="5"/>
      <c r="N355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5"/>
  <sheetViews>
    <sheetView showGridLines="0" zoomScale="90" workbookViewId="0"/>
  </sheetViews>
  <sheetFormatPr baseColWidth="10" defaultRowHeight="13" x14ac:dyDescent="0.3"/>
  <cols>
    <col min="1" max="1" width="11" customWidth="1"/>
    <col min="2" max="8" width="8.7265625" customWidth="1"/>
    <col min="9" max="9" width="3.453125" customWidth="1"/>
    <col min="10" max="10" width="9.1796875" style="7" customWidth="1"/>
    <col min="11" max="11" width="2.7265625" customWidth="1"/>
    <col min="12" max="12" width="11" customWidth="1"/>
    <col min="13" max="14" width="8.1796875" customWidth="1"/>
    <col min="15" max="15" width="8.81640625" bestFit="1" customWidth="1"/>
    <col min="16" max="19" width="8.1796875" customWidth="1"/>
    <col min="20" max="20" width="3.453125" customWidth="1"/>
    <col min="21" max="23" width="9.26953125" style="7" customWidth="1"/>
  </cols>
  <sheetData>
    <row r="1" spans="1:23" x14ac:dyDescent="0.3">
      <c r="B1">
        <v>30</v>
      </c>
      <c r="C1">
        <v>60</v>
      </c>
      <c r="D1">
        <v>90</v>
      </c>
      <c r="E1">
        <v>120</v>
      </c>
      <c r="F1">
        <v>150</v>
      </c>
      <c r="M1">
        <v>30</v>
      </c>
      <c r="N1">
        <v>60</v>
      </c>
      <c r="O1">
        <v>90</v>
      </c>
      <c r="P1">
        <v>120</v>
      </c>
      <c r="Q1">
        <v>150</v>
      </c>
    </row>
    <row r="3" spans="1:23" x14ac:dyDescent="0.3">
      <c r="A3" s="17">
        <f>DATA!B46+Lcustomers!O27</f>
        <v>40</v>
      </c>
      <c r="B3">
        <f>IF(A3&gt;30,0,30-A$3)</f>
        <v>0</v>
      </c>
      <c r="C3">
        <f>IF($A3&gt;60,0,IF($A3&gt;30,$A3-30,30-B3))</f>
        <v>10</v>
      </c>
      <c r="D3">
        <f>IF($A3&gt;90,0,IF($A3&gt;60,$A3-60,30-C3-B3))</f>
        <v>20</v>
      </c>
      <c r="E3">
        <f>IF($A3&gt;120,0,IF($A3&gt;90,$A3-90,30-D3-C3-B3))</f>
        <v>0</v>
      </c>
      <c r="F3">
        <f>IF($A3&gt;150,0,IF($A3&gt;120,$A3-120,30-E3-D3-C3-B3))</f>
        <v>0</v>
      </c>
      <c r="L3" s="17">
        <f>DATA!C46</f>
        <v>31</v>
      </c>
      <c r="M3">
        <f>IF(L3&gt;30,0,30-L$3)</f>
        <v>0</v>
      </c>
      <c r="N3">
        <f>IF($L3&gt;60,0,IF($L3&gt;30,$L3-30,30-M3))</f>
        <v>1</v>
      </c>
      <c r="O3">
        <f>IF($L3&gt;90,0,IF($L3&gt;60,$L3-60,30-N3-M3))</f>
        <v>29</v>
      </c>
      <c r="P3">
        <f>IF($L3&gt;120,0,IF($L3&gt;90,$L3-90,30-O3-N3-M3))</f>
        <v>0</v>
      </c>
      <c r="Q3">
        <f>IF($K3&gt;150,0,IF($K3&gt;120,$K3-120,30-P3-O3-N3-M3))</f>
        <v>0</v>
      </c>
    </row>
    <row r="4" spans="1:23" x14ac:dyDescent="0.3">
      <c r="W4" s="51">
        <f>DATA!C49</f>
        <v>21459</v>
      </c>
    </row>
    <row r="5" spans="1:23" ht="46.15" customHeight="1" x14ac:dyDescent="0.3">
      <c r="B5" s="11" t="s">
        <v>40</v>
      </c>
      <c r="C5" s="11" t="s">
        <v>69</v>
      </c>
      <c r="D5" s="11" t="s">
        <v>70</v>
      </c>
      <c r="E5" s="11" t="s">
        <v>71</v>
      </c>
      <c r="F5" s="11" t="s">
        <v>72</v>
      </c>
      <c r="G5" s="11" t="str">
        <f>DATA!E27</f>
        <v>Debt Pay-Off</v>
      </c>
      <c r="H5" s="11" t="str">
        <f>DATA!F27</f>
        <v>Taxes</v>
      </c>
      <c r="J5" s="12" t="s">
        <v>73</v>
      </c>
      <c r="M5" s="11" t="s">
        <v>75</v>
      </c>
      <c r="N5" s="11" t="s">
        <v>76</v>
      </c>
      <c r="O5" s="11" t="s">
        <v>77</v>
      </c>
      <c r="P5" s="11" t="s">
        <v>78</v>
      </c>
      <c r="Q5" s="11" t="s">
        <v>79</v>
      </c>
      <c r="R5" s="11" t="str">
        <f>G5</f>
        <v>Debt Pay-Off</v>
      </c>
      <c r="S5" s="11" t="str">
        <f>H5</f>
        <v>Taxes</v>
      </c>
      <c r="U5" s="12" t="s">
        <v>74</v>
      </c>
      <c r="V5" s="13" t="s">
        <v>80</v>
      </c>
      <c r="W5" s="13" t="s">
        <v>81</v>
      </c>
    </row>
    <row r="6" spans="1:23" ht="32.5" customHeight="1" x14ac:dyDescent="0.3">
      <c r="A6" t="s">
        <v>8</v>
      </c>
      <c r="B6" s="5">
        <f>DATA!B21/30*B$3</f>
        <v>0</v>
      </c>
      <c r="C6" s="27"/>
      <c r="D6" s="27"/>
      <c r="E6" s="27"/>
      <c r="F6" s="27"/>
      <c r="G6" s="27"/>
      <c r="H6" s="27"/>
      <c r="J6" s="50">
        <f>SUM(B6:I6)</f>
        <v>0</v>
      </c>
      <c r="L6" t="s">
        <v>8</v>
      </c>
      <c r="M6" s="5">
        <f>DATA!C21/30*M$3</f>
        <v>0</v>
      </c>
      <c r="N6" s="27"/>
      <c r="O6" s="27"/>
      <c r="P6" s="27"/>
      <c r="Q6" s="27"/>
      <c r="R6" s="27"/>
      <c r="S6" s="27"/>
      <c r="U6" s="50">
        <f>SUM(M6:T6)</f>
        <v>0</v>
      </c>
      <c r="V6" s="50">
        <f>J6+U6</f>
        <v>0</v>
      </c>
      <c r="W6" s="48"/>
    </row>
    <row r="7" spans="1:23" x14ac:dyDescent="0.3">
      <c r="A7" s="6" t="s">
        <v>47</v>
      </c>
      <c r="B7" s="5">
        <f>DATA!B22/30*B$3</f>
        <v>0</v>
      </c>
      <c r="C7" s="5">
        <f>DATA!B21/30*C$3</f>
        <v>63333.333333333328</v>
      </c>
      <c r="J7" s="50">
        <f>SUM(B7:I7)</f>
        <v>63333.333333333328</v>
      </c>
      <c r="L7" s="6" t="s">
        <v>9</v>
      </c>
      <c r="M7" s="5">
        <f>DATA!C22/30*M$3</f>
        <v>0</v>
      </c>
      <c r="N7" s="5">
        <f>DATA!C21/30*N$3</f>
        <v>-4833.333333333333</v>
      </c>
      <c r="U7" s="50">
        <f>SUM(M7:T7)</f>
        <v>-4833.333333333333</v>
      </c>
      <c r="V7" s="50">
        <f>J7+U7</f>
        <v>58499.999999999993</v>
      </c>
    </row>
    <row r="8" spans="1:23" x14ac:dyDescent="0.3">
      <c r="A8" s="6" t="s">
        <v>10</v>
      </c>
      <c r="B8" s="5">
        <f>DATA!B23/30*B$3</f>
        <v>0</v>
      </c>
      <c r="C8" s="5">
        <f>DATA!B22/30*C$3</f>
        <v>66666.666666666672</v>
      </c>
      <c r="D8" s="5">
        <f>DATA!B21/30*D$3</f>
        <v>126666.66666666666</v>
      </c>
      <c r="J8" s="50">
        <f>SUM(B8:I8)</f>
        <v>193333.33333333331</v>
      </c>
      <c r="L8" s="6" t="s">
        <v>10</v>
      </c>
      <c r="M8" s="5">
        <f>DATA!C23/30*M$3</f>
        <v>0</v>
      </c>
      <c r="N8" s="5">
        <f>DATA!C22/30*N$3</f>
        <v>-3666.6666666666665</v>
      </c>
      <c r="O8" s="5">
        <f>DATA!C21/30*O$3</f>
        <v>-140166.66666666666</v>
      </c>
      <c r="U8" s="50">
        <f>SUM(M8:T8)</f>
        <v>-143833.33333333331</v>
      </c>
      <c r="V8" s="50">
        <f>J8+U8</f>
        <v>49500</v>
      </c>
    </row>
    <row r="9" spans="1:23" x14ac:dyDescent="0.3">
      <c r="A9" s="6" t="s">
        <v>48</v>
      </c>
      <c r="B9" s="5">
        <f>DATA!B24/30*B$3</f>
        <v>0</v>
      </c>
      <c r="C9" s="5">
        <f>DATA!B23/30*C$3</f>
        <v>60000</v>
      </c>
      <c r="D9" s="5">
        <f>DATA!B22/30*D$3</f>
        <v>133333.33333333334</v>
      </c>
      <c r="E9" s="49">
        <f>DATA!B21/30*E$3</f>
        <v>0</v>
      </c>
      <c r="J9" s="50">
        <f>SUM(B9:I9)</f>
        <v>193333.33333333334</v>
      </c>
      <c r="L9" s="6" t="s">
        <v>11</v>
      </c>
      <c r="M9" s="5">
        <f>DATA!C24/30*M$3</f>
        <v>0</v>
      </c>
      <c r="N9" s="5">
        <f>DATA!C23/30*N$3</f>
        <v>-6000</v>
      </c>
      <c r="O9" s="5">
        <f>DATA!C22/30*O$3</f>
        <v>-106333.33333333333</v>
      </c>
      <c r="P9" s="49">
        <f>DATA!C21/30*P$3</f>
        <v>0</v>
      </c>
      <c r="U9" s="50">
        <f>SUM(M9:T9)</f>
        <v>-112333.33333333333</v>
      </c>
      <c r="V9" s="50">
        <f>J9+U9</f>
        <v>81000.000000000015</v>
      </c>
    </row>
    <row r="10" spans="1:23" x14ac:dyDescent="0.3">
      <c r="A10" s="6" t="s">
        <v>0</v>
      </c>
      <c r="B10" s="9">
        <f>DATA!B28/30*B$3</f>
        <v>0</v>
      </c>
      <c r="C10" s="9">
        <f>DATA!B24/30*C$3</f>
        <v>30000</v>
      </c>
      <c r="D10" s="9">
        <f>DATA!B23/30*D$3</f>
        <v>120000</v>
      </c>
      <c r="E10" s="9">
        <f>DATA!B22/30*E$3</f>
        <v>0</v>
      </c>
      <c r="F10" s="9">
        <f>DATA!B21/30*F$3</f>
        <v>0</v>
      </c>
      <c r="G10" s="9">
        <f>IF(DATA!$E28&gt;0,DATA!$E28,0)</f>
        <v>0</v>
      </c>
      <c r="H10" s="9">
        <f>IF(DATA!F28&gt;0,DATA!F28,0)</f>
        <v>0</v>
      </c>
      <c r="J10" s="10">
        <f t="shared" ref="J10:J21" si="0">SUM(B10:I10)</f>
        <v>150000</v>
      </c>
      <c r="L10" s="6" t="s">
        <v>0</v>
      </c>
      <c r="M10" s="9">
        <f>DATA!C28/30*M$3</f>
        <v>0</v>
      </c>
      <c r="N10" s="9">
        <f>DATA!C24/30*N$3</f>
        <v>-3666.6666666666665</v>
      </c>
      <c r="O10" s="9">
        <f>DATA!C23/30*O$3</f>
        <v>-174000</v>
      </c>
      <c r="P10" s="9">
        <f>DATA!C22/30*P$3</f>
        <v>0</v>
      </c>
      <c r="Q10" s="9">
        <f>DATA!C21/30*Q$3</f>
        <v>0</v>
      </c>
      <c r="R10" s="9">
        <f>IF(DATA!$E28&lt;0,DATA!$E28,0)</f>
        <v>0</v>
      </c>
      <c r="S10" s="9">
        <f>IF(DATA!$F28&lt;0,DATA!$F28,0)</f>
        <v>0</v>
      </c>
      <c r="U10" s="10">
        <f t="shared" ref="U10:U21" si="1">SUM(M10:T10)</f>
        <v>-177666.66666666666</v>
      </c>
      <c r="V10" s="10">
        <f t="shared" ref="V10:V21" si="2">J10+U10</f>
        <v>-27666.666666666657</v>
      </c>
      <c r="W10" s="10">
        <f>V10+DATA!C$49</f>
        <v>-6207.666666666657</v>
      </c>
    </row>
    <row r="11" spans="1:23" x14ac:dyDescent="0.3">
      <c r="A11" s="6" t="s">
        <v>1</v>
      </c>
      <c r="B11" s="9">
        <f>DATA!B29/30*B$3</f>
        <v>0</v>
      </c>
      <c r="C11" s="9">
        <f>DATA!B28/30*C$3</f>
        <v>33333.333333333336</v>
      </c>
      <c r="D11" s="9">
        <f>DATA!B24/30*D$3</f>
        <v>60000</v>
      </c>
      <c r="E11" s="9">
        <f>DATA!B23/30*E$3</f>
        <v>0</v>
      </c>
      <c r="F11" s="9">
        <f>DATA!B22/30*F$3</f>
        <v>0</v>
      </c>
      <c r="G11" s="9">
        <f>IF(DATA!E29&gt;0,DATA!E29,0)</f>
        <v>0</v>
      </c>
      <c r="H11" s="9">
        <f>IF(DATA!F29&gt;0,DATA!F29,0)</f>
        <v>0</v>
      </c>
      <c r="J11" s="10">
        <f t="shared" si="0"/>
        <v>93333.333333333343</v>
      </c>
      <c r="L11" s="6" t="s">
        <v>1</v>
      </c>
      <c r="M11" s="9">
        <f>DATA!C29/30*M$3</f>
        <v>0</v>
      </c>
      <c r="N11" s="9">
        <f>DATA!C28/30*N$3</f>
        <v>-3666.6666666666665</v>
      </c>
      <c r="O11" s="9">
        <f>DATA!C24/30*O$3</f>
        <v>-106333.33333333333</v>
      </c>
      <c r="P11" s="9">
        <f>DATA!C23/30*P$3</f>
        <v>0</v>
      </c>
      <c r="Q11" s="9">
        <f>DATA!C22/30*Q$3</f>
        <v>0</v>
      </c>
      <c r="R11" s="9">
        <f>IF(DATA!$E29&lt;0,DATA!$E29,0)</f>
        <v>0</v>
      </c>
      <c r="S11" s="9">
        <f>IF(DATA!$F29&lt;0,DATA!$F29,0)</f>
        <v>0</v>
      </c>
      <c r="U11" s="10">
        <f t="shared" si="1"/>
        <v>-110000</v>
      </c>
      <c r="V11" s="10">
        <f t="shared" si="2"/>
        <v>-16666.666666666657</v>
      </c>
      <c r="W11" s="10">
        <f>V11+DATA!C$49</f>
        <v>4792.333333333343</v>
      </c>
    </row>
    <row r="12" spans="1:23" x14ac:dyDescent="0.3">
      <c r="A12" s="6" t="s">
        <v>45</v>
      </c>
      <c r="B12" s="9">
        <f>DATA!B30/30*B$3</f>
        <v>0</v>
      </c>
      <c r="C12" s="9">
        <f>DATA!B29/30*C$3</f>
        <v>50000</v>
      </c>
      <c r="D12" s="9">
        <f>DATA!B28/30*D$3</f>
        <v>66666.666666666672</v>
      </c>
      <c r="E12" s="9">
        <f>DATA!B24/30*E$3</f>
        <v>0</v>
      </c>
      <c r="F12" s="9">
        <f>DATA!B23/30*F$3</f>
        <v>0</v>
      </c>
      <c r="G12" s="9">
        <f>IF(DATA!E30&gt;0,DATA!E30,0)</f>
        <v>0</v>
      </c>
      <c r="H12" s="9">
        <f>IF(DATA!F30&gt;0,DATA!F30,0)</f>
        <v>0</v>
      </c>
      <c r="J12" s="10">
        <f t="shared" si="0"/>
        <v>116666.66666666667</v>
      </c>
      <c r="L12" s="6" t="s">
        <v>2</v>
      </c>
      <c r="M12" s="9">
        <f>DATA!C30/30*M$3</f>
        <v>0</v>
      </c>
      <c r="N12" s="9">
        <f>DATA!C29/30*N$3</f>
        <v>-4000</v>
      </c>
      <c r="O12" s="9">
        <f>DATA!C28/30*O$3</f>
        <v>-106333.33333333333</v>
      </c>
      <c r="P12" s="9">
        <f>DATA!C24/30*P$3</f>
        <v>0</v>
      </c>
      <c r="Q12" s="9">
        <f>DATA!C23/30*Q$3</f>
        <v>0</v>
      </c>
      <c r="R12" s="9">
        <f>IF(DATA!$E30&lt;0,DATA!$E30,0)</f>
        <v>-55000</v>
      </c>
      <c r="S12" s="9">
        <f>IF(DATA!$F30&lt;0,DATA!$F30,0)</f>
        <v>-25000</v>
      </c>
      <c r="U12" s="10">
        <f t="shared" si="1"/>
        <v>-190333.33333333331</v>
      </c>
      <c r="V12" s="10">
        <f t="shared" si="2"/>
        <v>-73666.666666666642</v>
      </c>
      <c r="W12" s="10">
        <f>V12+DATA!C$49</f>
        <v>-52207.666666666642</v>
      </c>
    </row>
    <row r="13" spans="1:23" x14ac:dyDescent="0.3">
      <c r="A13" s="6" t="s">
        <v>3</v>
      </c>
      <c r="B13" s="9">
        <f>DATA!B31/30*B$3</f>
        <v>0</v>
      </c>
      <c r="C13" s="9">
        <f>DATA!B30/30*C$3</f>
        <v>63000</v>
      </c>
      <c r="D13" s="9">
        <f>DATA!B29/30*D$3</f>
        <v>100000</v>
      </c>
      <c r="E13" s="9">
        <f>DATA!B28/30*E$3</f>
        <v>0</v>
      </c>
      <c r="F13" s="9">
        <f>DATA!B24/30*F$3</f>
        <v>0</v>
      </c>
      <c r="G13" s="9">
        <f>IF(DATA!E31&gt;0,DATA!E31,0)</f>
        <v>0</v>
      </c>
      <c r="H13" s="9">
        <f>IF(DATA!F31&gt;0,DATA!F31,0)</f>
        <v>0</v>
      </c>
      <c r="J13" s="10">
        <f t="shared" si="0"/>
        <v>163000</v>
      </c>
      <c r="L13" s="6" t="s">
        <v>3</v>
      </c>
      <c r="M13" s="9">
        <f>DATA!C31/30*M$3</f>
        <v>0</v>
      </c>
      <c r="N13" s="9">
        <f>DATA!C30/30*N$3</f>
        <v>-4166.666666666667</v>
      </c>
      <c r="O13" s="9">
        <f>DATA!C29/30*O$3</f>
        <v>-116000</v>
      </c>
      <c r="P13" s="9">
        <f>DATA!C28/30*P$3</f>
        <v>0</v>
      </c>
      <c r="Q13" s="9">
        <f>DATA!C24/30*Q$3</f>
        <v>0</v>
      </c>
      <c r="R13" s="9">
        <f>IF(DATA!$E31&lt;0,DATA!$E31,0)</f>
        <v>0</v>
      </c>
      <c r="S13" s="9">
        <f>IF(DATA!$F31&lt;0,DATA!$F31,0)</f>
        <v>0</v>
      </c>
      <c r="U13" s="10">
        <f t="shared" si="1"/>
        <v>-120166.66666666667</v>
      </c>
      <c r="V13" s="10">
        <f t="shared" si="2"/>
        <v>42833.333333333328</v>
      </c>
      <c r="W13" s="10">
        <f>V13+DATA!C$49</f>
        <v>64292.333333333328</v>
      </c>
    </row>
    <row r="14" spans="1:23" x14ac:dyDescent="0.3">
      <c r="A14" s="6" t="s">
        <v>46</v>
      </c>
      <c r="B14" s="9">
        <f>DATA!B32/30*B$3</f>
        <v>0</v>
      </c>
      <c r="C14" s="9">
        <f>DATA!B31/30*C$3</f>
        <v>56666.666666666672</v>
      </c>
      <c r="D14" s="9">
        <f>DATA!B30/30*D$3</f>
        <v>126000</v>
      </c>
      <c r="E14" s="9">
        <f>DATA!B29/30*E$3</f>
        <v>0</v>
      </c>
      <c r="F14" s="9">
        <f>DATA!B28/30*F$3</f>
        <v>0</v>
      </c>
      <c r="G14" s="9">
        <f>IF(DATA!E32&gt;0,DATA!E32,0)</f>
        <v>0</v>
      </c>
      <c r="H14" s="9">
        <f>IF(DATA!F32&gt;0,DATA!F32,0)</f>
        <v>0</v>
      </c>
      <c r="J14" s="10">
        <f t="shared" si="0"/>
        <v>182666.66666666669</v>
      </c>
      <c r="L14" s="6" t="s">
        <v>4</v>
      </c>
      <c r="M14" s="9">
        <f>DATA!C32/30*M$3</f>
        <v>0</v>
      </c>
      <c r="N14" s="9">
        <f>DATA!C31/30*N$3</f>
        <v>-3733.3333333333335</v>
      </c>
      <c r="O14" s="9">
        <f>DATA!C30/30*O$3</f>
        <v>-120833.33333333334</v>
      </c>
      <c r="P14" s="9">
        <f>DATA!C29/30*P$3</f>
        <v>0</v>
      </c>
      <c r="Q14" s="9">
        <f>DATA!C28/30*Q$3</f>
        <v>0</v>
      </c>
      <c r="R14" s="9">
        <f>IF(DATA!$E32&lt;0,DATA!$E32,0)</f>
        <v>0</v>
      </c>
      <c r="S14" s="9">
        <f>IF(DATA!$F32&lt;0,DATA!$F32,0)</f>
        <v>0</v>
      </c>
      <c r="U14" s="10">
        <f t="shared" si="1"/>
        <v>-124566.66666666667</v>
      </c>
      <c r="V14" s="10">
        <f t="shared" si="2"/>
        <v>58100.000000000015</v>
      </c>
      <c r="W14" s="10">
        <f>V14+DATA!C$49</f>
        <v>79559.000000000015</v>
      </c>
    </row>
    <row r="15" spans="1:23" x14ac:dyDescent="0.3">
      <c r="A15" s="6" t="s">
        <v>5</v>
      </c>
      <c r="B15" s="9">
        <f>DATA!B33/30*B$3</f>
        <v>0</v>
      </c>
      <c r="C15" s="9">
        <f>DATA!B32/30*C$3</f>
        <v>66666.666666666672</v>
      </c>
      <c r="D15" s="9">
        <f>DATA!B31/30*D$3</f>
        <v>113333.33333333334</v>
      </c>
      <c r="E15" s="9">
        <f>DATA!B30/30*E$3</f>
        <v>0</v>
      </c>
      <c r="F15" s="9">
        <f>DATA!B29/30*F$3</f>
        <v>0</v>
      </c>
      <c r="G15" s="9">
        <f>IF(DATA!E33&gt;0,DATA!E33,0)</f>
        <v>0</v>
      </c>
      <c r="H15" s="9">
        <f>IF(DATA!F33&gt;0,DATA!F33,0)</f>
        <v>0</v>
      </c>
      <c r="J15" s="10">
        <f t="shared" si="0"/>
        <v>180000</v>
      </c>
      <c r="L15" s="6" t="s">
        <v>5</v>
      </c>
      <c r="M15" s="9">
        <f>DATA!C33/30*M$3</f>
        <v>0</v>
      </c>
      <c r="N15" s="9">
        <f>DATA!C32/30*N$3</f>
        <v>-4333.333333333333</v>
      </c>
      <c r="O15" s="9">
        <f>DATA!C31/30*O$3</f>
        <v>-108266.66666666667</v>
      </c>
      <c r="P15" s="9">
        <f>DATA!C30/30*P$3</f>
        <v>0</v>
      </c>
      <c r="Q15" s="9">
        <f>DATA!C29/30*Q$3</f>
        <v>0</v>
      </c>
      <c r="R15" s="9">
        <f>IF(DATA!$E33&lt;0,DATA!$E33,0)</f>
        <v>-55000</v>
      </c>
      <c r="S15" s="9">
        <f>IF(DATA!$F33&lt;0,DATA!$F33,0)</f>
        <v>-25000</v>
      </c>
      <c r="U15" s="10">
        <f t="shared" si="1"/>
        <v>-192600</v>
      </c>
      <c r="V15" s="10">
        <f t="shared" si="2"/>
        <v>-12600</v>
      </c>
      <c r="W15" s="10">
        <f>V15+DATA!C$49</f>
        <v>8859</v>
      </c>
    </row>
    <row r="16" spans="1:23" x14ac:dyDescent="0.3">
      <c r="A16" s="6" t="s">
        <v>6</v>
      </c>
      <c r="B16" s="9">
        <f>DATA!B34/30*B$3</f>
        <v>0</v>
      </c>
      <c r="C16" s="9">
        <f>DATA!B33/30*C$3</f>
        <v>56666.666666666672</v>
      </c>
      <c r="D16" s="9">
        <f>DATA!B32/30*D$3</f>
        <v>133333.33333333334</v>
      </c>
      <c r="E16" s="9">
        <f>DATA!B31/30*E$3</f>
        <v>0</v>
      </c>
      <c r="F16" s="9">
        <f>DATA!B30/30*F$3</f>
        <v>0</v>
      </c>
      <c r="G16" s="9">
        <f>IF(DATA!E34&gt;0,DATA!E34,0)</f>
        <v>0</v>
      </c>
      <c r="H16" s="9">
        <f>IF(DATA!F34&gt;0,DATA!F34,0)</f>
        <v>0</v>
      </c>
      <c r="J16" s="10">
        <f t="shared" si="0"/>
        <v>190000</v>
      </c>
      <c r="L16" s="6" t="s">
        <v>6</v>
      </c>
      <c r="M16" s="9">
        <f>DATA!C34/30*M$3</f>
        <v>0</v>
      </c>
      <c r="N16" s="9">
        <f>DATA!C33/30*N$3</f>
        <v>-5333.333333333333</v>
      </c>
      <c r="O16" s="9">
        <f>DATA!C32/30*O$3</f>
        <v>-125666.66666666666</v>
      </c>
      <c r="P16" s="9">
        <f>DATA!C31/30*P$3</f>
        <v>0</v>
      </c>
      <c r="Q16" s="9">
        <f>DATA!C30/30*Q$3</f>
        <v>0</v>
      </c>
      <c r="R16" s="9">
        <f>IF(DATA!$E34&lt;0,DATA!$E34,0)</f>
        <v>0</v>
      </c>
      <c r="S16" s="9">
        <f>IF(DATA!$F34&lt;0,DATA!$F34,0)</f>
        <v>0</v>
      </c>
      <c r="U16" s="10">
        <f t="shared" si="1"/>
        <v>-130999.99999999999</v>
      </c>
      <c r="V16" s="10">
        <f t="shared" si="2"/>
        <v>59000.000000000015</v>
      </c>
      <c r="W16" s="10">
        <f>V16+DATA!C$49</f>
        <v>80459.000000000015</v>
      </c>
    </row>
    <row r="17" spans="1:23" x14ac:dyDescent="0.3">
      <c r="A17" s="6" t="s">
        <v>7</v>
      </c>
      <c r="B17" s="9">
        <f>DATA!B35/30*B$3</f>
        <v>0</v>
      </c>
      <c r="C17" s="9">
        <f>DATA!B34/30*C$3</f>
        <v>30000</v>
      </c>
      <c r="D17" s="9">
        <f>DATA!B33/30*D$3</f>
        <v>113333.33333333334</v>
      </c>
      <c r="E17" s="9">
        <f>DATA!B32/30*E$3</f>
        <v>0</v>
      </c>
      <c r="F17" s="9">
        <f>DATA!B31/30*F$3</f>
        <v>0</v>
      </c>
      <c r="G17" s="9">
        <f>IF(DATA!E35&gt;0,DATA!E35,0)</f>
        <v>0</v>
      </c>
      <c r="H17" s="9">
        <f>IF(DATA!F35&gt;0,DATA!F35,0)</f>
        <v>0</v>
      </c>
      <c r="J17" s="10">
        <f t="shared" si="0"/>
        <v>143333.33333333334</v>
      </c>
      <c r="L17" s="6" t="s">
        <v>7</v>
      </c>
      <c r="M17" s="9">
        <f>DATA!C35/30*M$3</f>
        <v>0</v>
      </c>
      <c r="N17" s="9">
        <f>DATA!C34/30*N$3</f>
        <v>-3733.3333333333335</v>
      </c>
      <c r="O17" s="9">
        <f>DATA!C33/30*O$3</f>
        <v>-154666.66666666666</v>
      </c>
      <c r="P17" s="9">
        <f>DATA!C32/30*P$3</f>
        <v>0</v>
      </c>
      <c r="Q17" s="9">
        <f>DATA!C31/30*Q$3</f>
        <v>0</v>
      </c>
      <c r="R17" s="9">
        <f>IF(DATA!$E35&lt;0,DATA!$E35,0)</f>
        <v>0</v>
      </c>
      <c r="S17" s="9">
        <f>IF(DATA!$F35&lt;0,DATA!$F35,0)</f>
        <v>0</v>
      </c>
      <c r="U17" s="10">
        <f t="shared" si="1"/>
        <v>-158400</v>
      </c>
      <c r="V17" s="10">
        <f t="shared" si="2"/>
        <v>-15066.666666666657</v>
      </c>
      <c r="W17" s="10">
        <f>V17+DATA!C$49</f>
        <v>6392.333333333343</v>
      </c>
    </row>
    <row r="18" spans="1:23" x14ac:dyDescent="0.3">
      <c r="A18" s="6" t="s">
        <v>8</v>
      </c>
      <c r="B18" s="9">
        <f>DATA!B36/30*B$3</f>
        <v>0</v>
      </c>
      <c r="C18" s="9">
        <f>DATA!B35/30*C$3</f>
        <v>33333.333333333336</v>
      </c>
      <c r="D18" s="9">
        <f>DATA!B34/30*D$3</f>
        <v>60000</v>
      </c>
      <c r="E18" s="9">
        <f>DATA!B33/30*E$3</f>
        <v>0</v>
      </c>
      <c r="F18" s="9">
        <f>DATA!B32/30*F$3</f>
        <v>0</v>
      </c>
      <c r="G18" s="9">
        <f>IF(DATA!E36&gt;0,DATA!E36,0)</f>
        <v>0</v>
      </c>
      <c r="H18" s="9">
        <f>IF(DATA!F36&gt;0,DATA!F36,0)</f>
        <v>0</v>
      </c>
      <c r="J18" s="10">
        <f t="shared" si="0"/>
        <v>93333.333333333343</v>
      </c>
      <c r="L18" s="6" t="s">
        <v>8</v>
      </c>
      <c r="M18" s="9">
        <f>DATA!C36/30*M$3</f>
        <v>0</v>
      </c>
      <c r="N18" s="9">
        <f>DATA!C35/30*N$3</f>
        <v>-3733.3333333333335</v>
      </c>
      <c r="O18" s="9">
        <f>DATA!C34/30*O$3</f>
        <v>-108266.66666666667</v>
      </c>
      <c r="P18" s="9">
        <f>DATA!C33/30*P$3</f>
        <v>0</v>
      </c>
      <c r="Q18" s="9">
        <f>DATA!C32/30*Q$3</f>
        <v>0</v>
      </c>
      <c r="R18" s="9">
        <f>IF(DATA!$E36&lt;0,DATA!$E36,0)</f>
        <v>-55000</v>
      </c>
      <c r="S18" s="9">
        <f>IF(DATA!$F36&lt;0,DATA!$F36,0)</f>
        <v>-25000</v>
      </c>
      <c r="U18" s="10">
        <f t="shared" si="1"/>
        <v>-192000</v>
      </c>
      <c r="V18" s="10">
        <f t="shared" si="2"/>
        <v>-98666.666666666657</v>
      </c>
      <c r="W18" s="10">
        <f>V18+DATA!C$49</f>
        <v>-77207.666666666657</v>
      </c>
    </row>
    <row r="19" spans="1:23" x14ac:dyDescent="0.3">
      <c r="A19" s="6" t="s">
        <v>47</v>
      </c>
      <c r="B19" s="9">
        <f>DATA!B37/30*B$3</f>
        <v>0</v>
      </c>
      <c r="C19" s="9">
        <f>DATA!B36/30*C$3</f>
        <v>63333.333333333328</v>
      </c>
      <c r="D19" s="9">
        <f>DATA!B35/30*D$3</f>
        <v>66666.666666666672</v>
      </c>
      <c r="E19" s="9">
        <f>DATA!B34/30*E$3</f>
        <v>0</v>
      </c>
      <c r="F19" s="9">
        <f>DATA!B33/30*F$3</f>
        <v>0</v>
      </c>
      <c r="G19" s="9">
        <f>IF(DATA!E37&gt;0,DATA!E37,0)</f>
        <v>0</v>
      </c>
      <c r="H19" s="9">
        <f>IF(DATA!F37&gt;0,DATA!F37,0)</f>
        <v>0</v>
      </c>
      <c r="J19" s="10">
        <f t="shared" si="0"/>
        <v>130000</v>
      </c>
      <c r="L19" s="6" t="s">
        <v>9</v>
      </c>
      <c r="M19" s="9">
        <f>DATA!C37/30*M$3</f>
        <v>0</v>
      </c>
      <c r="N19" s="9">
        <f>DATA!C36/30*N$3</f>
        <v>-4833.333333333333</v>
      </c>
      <c r="O19" s="9">
        <f>DATA!C35/30*O$3</f>
        <v>-108266.66666666667</v>
      </c>
      <c r="P19" s="9">
        <f>DATA!C34/30*P$3</f>
        <v>0</v>
      </c>
      <c r="Q19" s="9">
        <f>DATA!C33/30*Q$3</f>
        <v>0</v>
      </c>
      <c r="R19" s="9">
        <f>IF(DATA!$E37&lt;0,DATA!$E37,0)</f>
        <v>0</v>
      </c>
      <c r="S19" s="9">
        <f>IF(DATA!$F37&lt;0,DATA!$F37,0)</f>
        <v>0</v>
      </c>
      <c r="U19" s="10">
        <f t="shared" si="1"/>
        <v>-113100</v>
      </c>
      <c r="V19" s="10">
        <f t="shared" si="2"/>
        <v>16900</v>
      </c>
      <c r="W19" s="10">
        <f>V19+DATA!C$49</f>
        <v>38359</v>
      </c>
    </row>
    <row r="20" spans="1:23" x14ac:dyDescent="0.3">
      <c r="A20" s="6" t="s">
        <v>10</v>
      </c>
      <c r="B20" s="9">
        <f>DATA!B38/30*B$3</f>
        <v>0</v>
      </c>
      <c r="C20" s="9">
        <f>DATA!B37/30*C$3</f>
        <v>66666.666666666672</v>
      </c>
      <c r="D20" s="9">
        <f>DATA!B36/30*D$3</f>
        <v>126666.66666666666</v>
      </c>
      <c r="E20" s="9">
        <f>DATA!B35/30*E$3</f>
        <v>0</v>
      </c>
      <c r="F20" s="9">
        <f>DATA!B34/30*F$3</f>
        <v>0</v>
      </c>
      <c r="G20" s="9">
        <f>IF(DATA!E38&gt;0,DATA!E38,0)</f>
        <v>0</v>
      </c>
      <c r="H20" s="9">
        <f>IF(DATA!F38&gt;0,DATA!F38,0)</f>
        <v>0</v>
      </c>
      <c r="J20" s="10">
        <f t="shared" si="0"/>
        <v>193333.33333333331</v>
      </c>
      <c r="L20" s="6" t="s">
        <v>10</v>
      </c>
      <c r="M20" s="9">
        <f>DATA!C38/30*M$3</f>
        <v>0</v>
      </c>
      <c r="N20" s="9">
        <f>DATA!C37/30*N$3</f>
        <v>-5000</v>
      </c>
      <c r="O20" s="9">
        <f>DATA!C36/30*O$3</f>
        <v>-140166.66666666666</v>
      </c>
      <c r="P20" s="9">
        <f>DATA!C35/30*P$3</f>
        <v>0</v>
      </c>
      <c r="Q20" s="9">
        <f>DATA!C34/30*Q$3</f>
        <v>0</v>
      </c>
      <c r="R20" s="9">
        <f>IF(DATA!$E38&lt;0,DATA!$E38,0)</f>
        <v>0</v>
      </c>
      <c r="S20" s="9">
        <f>IF(DATA!$F38&lt;0,DATA!$F38,0)</f>
        <v>0</v>
      </c>
      <c r="U20" s="10">
        <f t="shared" si="1"/>
        <v>-145166.66666666666</v>
      </c>
      <c r="V20" s="10">
        <f t="shared" si="2"/>
        <v>48166.666666666657</v>
      </c>
      <c r="W20" s="10">
        <f>V20+DATA!C$49</f>
        <v>69625.666666666657</v>
      </c>
    </row>
    <row r="21" spans="1:23" x14ac:dyDescent="0.3">
      <c r="A21" s="6" t="s">
        <v>48</v>
      </c>
      <c r="B21" s="9">
        <f>DATA!B39/30*B$3</f>
        <v>0</v>
      </c>
      <c r="C21" s="9">
        <f>DATA!B38/30*C$3</f>
        <v>60000</v>
      </c>
      <c r="D21" s="9">
        <f>DATA!B37/30*D$3</f>
        <v>133333.33333333334</v>
      </c>
      <c r="E21" s="9">
        <f>DATA!B36/30*E$3</f>
        <v>0</v>
      </c>
      <c r="F21" s="9">
        <f>DATA!B35/30*F$3</f>
        <v>0</v>
      </c>
      <c r="G21" s="9">
        <f>IF(DATA!E39&gt;0,DATA!E39,0)</f>
        <v>0</v>
      </c>
      <c r="H21" s="9">
        <f>IF(DATA!F39&gt;0,DATA!F39,0)</f>
        <v>0</v>
      </c>
      <c r="J21" s="10">
        <f t="shared" si="0"/>
        <v>193333.33333333334</v>
      </c>
      <c r="L21" s="6" t="s">
        <v>11</v>
      </c>
      <c r="M21" s="9">
        <f>DATA!C39/30*M$3</f>
        <v>0</v>
      </c>
      <c r="N21" s="9">
        <f>DATA!C38/30*N$3</f>
        <v>-5166.666666666667</v>
      </c>
      <c r="O21" s="9">
        <f>DATA!C37/30*O$3</f>
        <v>-145000</v>
      </c>
      <c r="P21" s="9">
        <f>DATA!C36/30*P$3</f>
        <v>0</v>
      </c>
      <c r="Q21" s="9">
        <f>DATA!C35/30*Q$3</f>
        <v>0</v>
      </c>
      <c r="R21" s="9">
        <f>IF(DATA!$E39&lt;0,DATA!$E39,0)</f>
        <v>-55000</v>
      </c>
      <c r="S21" s="9">
        <f>IF(DATA!$F39&lt;0,DATA!$F39,0)</f>
        <v>-25000</v>
      </c>
      <c r="U21" s="10">
        <f t="shared" si="1"/>
        <v>-230166.66666666666</v>
      </c>
      <c r="V21" s="10">
        <f t="shared" si="2"/>
        <v>-36833.333333333314</v>
      </c>
      <c r="W21" s="10">
        <f>V21+DATA!C$49</f>
        <v>-15374.333333333314</v>
      </c>
    </row>
    <row r="22" spans="1:23" x14ac:dyDescent="0.3">
      <c r="A22" s="6"/>
      <c r="C22" s="5"/>
      <c r="L22" s="6"/>
      <c r="N22" s="5"/>
    </row>
    <row r="23" spans="1:23" x14ac:dyDescent="0.3">
      <c r="A23" s="6"/>
      <c r="C23" s="5"/>
      <c r="J23" s="10">
        <f>SUM(J10:J22)</f>
        <v>1828999.9999999998</v>
      </c>
      <c r="L23" s="6"/>
      <c r="N23" s="5"/>
      <c r="U23" s="10">
        <f>SUM(U10:U22)</f>
        <v>-1885166.6666666667</v>
      </c>
      <c r="V23" s="10">
        <f>SUM(V10:V22)</f>
        <v>-56166.66666666657</v>
      </c>
    </row>
    <row r="24" spans="1:23" x14ac:dyDescent="0.3">
      <c r="A24" s="6"/>
      <c r="C24" s="5"/>
      <c r="L24" s="6"/>
      <c r="N24" s="5"/>
    </row>
    <row r="25" spans="1:23" x14ac:dyDescent="0.3">
      <c r="A25" s="6"/>
      <c r="C25" s="5"/>
      <c r="L25" s="6"/>
      <c r="N25" s="5"/>
    </row>
    <row r="26" spans="1:23" x14ac:dyDescent="0.3">
      <c r="C26" s="5"/>
      <c r="N26" s="5"/>
    </row>
    <row r="27" spans="1:23" x14ac:dyDescent="0.3">
      <c r="C27" s="5"/>
      <c r="N27" s="5"/>
    </row>
    <row r="28" spans="1:23" x14ac:dyDescent="0.3">
      <c r="C28" s="5"/>
      <c r="N28" s="5"/>
      <c r="Q28" s="27"/>
    </row>
    <row r="29" spans="1:23" x14ac:dyDescent="0.3">
      <c r="C29" s="5"/>
      <c r="N29" s="5"/>
    </row>
    <row r="30" spans="1:23" x14ac:dyDescent="0.3">
      <c r="C30" s="5"/>
      <c r="N30" s="5"/>
    </row>
    <row r="31" spans="1:23" x14ac:dyDescent="0.3">
      <c r="C31" s="5"/>
      <c r="N31" s="5"/>
    </row>
    <row r="32" spans="1:23" x14ac:dyDescent="0.3">
      <c r="C32" s="5"/>
      <c r="N32" s="5"/>
    </row>
    <row r="33" spans="3:14" x14ac:dyDescent="0.3">
      <c r="C33" s="5"/>
      <c r="N33" s="5"/>
    </row>
    <row r="34" spans="3:14" x14ac:dyDescent="0.3">
      <c r="C34" s="5"/>
      <c r="N34" s="5"/>
    </row>
    <row r="35" spans="3:14" x14ac:dyDescent="0.3">
      <c r="C35" s="5"/>
      <c r="N35" s="5"/>
    </row>
    <row r="36" spans="3:14" x14ac:dyDescent="0.3">
      <c r="C36" s="5"/>
      <c r="N36" s="5"/>
    </row>
    <row r="37" spans="3:14" x14ac:dyDescent="0.3">
      <c r="C37" s="5"/>
      <c r="N37" s="5"/>
    </row>
    <row r="38" spans="3:14" x14ac:dyDescent="0.3">
      <c r="C38" s="5"/>
      <c r="N38" s="5"/>
    </row>
    <row r="39" spans="3:14" x14ac:dyDescent="0.3">
      <c r="C39" s="5"/>
      <c r="N39" s="5"/>
    </row>
    <row r="40" spans="3:14" x14ac:dyDescent="0.3">
      <c r="C40" s="5"/>
      <c r="N40" s="5"/>
    </row>
    <row r="41" spans="3:14" x14ac:dyDescent="0.3">
      <c r="C41" s="5"/>
      <c r="N41" s="5"/>
    </row>
    <row r="42" spans="3:14" x14ac:dyDescent="0.3">
      <c r="C42" s="5"/>
      <c r="N42" s="5"/>
    </row>
    <row r="43" spans="3:14" x14ac:dyDescent="0.3">
      <c r="C43" s="5"/>
      <c r="N43" s="5"/>
    </row>
    <row r="44" spans="3:14" x14ac:dyDescent="0.3">
      <c r="C44" s="5"/>
      <c r="N44" s="5"/>
    </row>
    <row r="45" spans="3:14" x14ac:dyDescent="0.3">
      <c r="C45" s="5"/>
      <c r="N45" s="5"/>
    </row>
    <row r="46" spans="3:14" x14ac:dyDescent="0.3">
      <c r="C46" s="5"/>
      <c r="N46" s="5"/>
    </row>
    <row r="47" spans="3:14" x14ac:dyDescent="0.3">
      <c r="C47" s="5"/>
      <c r="N47" s="5"/>
    </row>
    <row r="48" spans="3:14" x14ac:dyDescent="0.3">
      <c r="C48" s="5"/>
      <c r="N48" s="5"/>
    </row>
    <row r="49" spans="3:14" x14ac:dyDescent="0.3">
      <c r="C49" s="5"/>
      <c r="N49" s="5"/>
    </row>
    <row r="50" spans="3:14" x14ac:dyDescent="0.3">
      <c r="C50" s="5"/>
      <c r="N50" s="5"/>
    </row>
    <row r="51" spans="3:14" x14ac:dyDescent="0.3">
      <c r="C51" s="5"/>
      <c r="N51" s="5"/>
    </row>
    <row r="52" spans="3:14" x14ac:dyDescent="0.3">
      <c r="C52" s="5"/>
      <c r="N52" s="5"/>
    </row>
    <row r="53" spans="3:14" x14ac:dyDescent="0.3">
      <c r="C53" s="5"/>
      <c r="N53" s="5"/>
    </row>
    <row r="54" spans="3:14" x14ac:dyDescent="0.3">
      <c r="C54" s="5"/>
      <c r="N54" s="5"/>
    </row>
    <row r="55" spans="3:14" x14ac:dyDescent="0.3">
      <c r="C55" s="5"/>
      <c r="N55" s="5"/>
    </row>
    <row r="56" spans="3:14" x14ac:dyDescent="0.3">
      <c r="C56" s="5"/>
      <c r="N56" s="5"/>
    </row>
    <row r="57" spans="3:14" x14ac:dyDescent="0.3">
      <c r="C57" s="5"/>
      <c r="N57" s="5"/>
    </row>
    <row r="58" spans="3:14" x14ac:dyDescent="0.3">
      <c r="C58" s="5"/>
      <c r="N58" s="5"/>
    </row>
    <row r="59" spans="3:14" x14ac:dyDescent="0.3">
      <c r="C59" s="5"/>
      <c r="N59" s="5"/>
    </row>
    <row r="60" spans="3:14" x14ac:dyDescent="0.3">
      <c r="C60" s="5"/>
      <c r="N60" s="5"/>
    </row>
    <row r="61" spans="3:14" x14ac:dyDescent="0.3">
      <c r="C61" s="5"/>
      <c r="N61" s="5"/>
    </row>
    <row r="62" spans="3:14" x14ac:dyDescent="0.3">
      <c r="C62" s="5"/>
      <c r="N62" s="5"/>
    </row>
    <row r="63" spans="3:14" x14ac:dyDescent="0.3">
      <c r="C63" s="5"/>
      <c r="N63" s="5"/>
    </row>
    <row r="64" spans="3:14" x14ac:dyDescent="0.3">
      <c r="C64" s="5"/>
      <c r="N64" s="5"/>
    </row>
    <row r="65" spans="3:14" x14ac:dyDescent="0.3">
      <c r="C65" s="5"/>
      <c r="N65" s="5"/>
    </row>
    <row r="66" spans="3:14" x14ac:dyDescent="0.3">
      <c r="C66" s="5"/>
      <c r="N66" s="5"/>
    </row>
    <row r="67" spans="3:14" x14ac:dyDescent="0.3">
      <c r="C67" s="5"/>
      <c r="N67" s="5"/>
    </row>
    <row r="68" spans="3:14" x14ac:dyDescent="0.3">
      <c r="C68" s="5"/>
      <c r="N68" s="5"/>
    </row>
    <row r="69" spans="3:14" x14ac:dyDescent="0.3">
      <c r="C69" s="5"/>
      <c r="N69" s="5"/>
    </row>
    <row r="70" spans="3:14" x14ac:dyDescent="0.3">
      <c r="C70" s="5"/>
      <c r="N70" s="5"/>
    </row>
    <row r="71" spans="3:14" x14ac:dyDescent="0.3">
      <c r="C71" s="5"/>
      <c r="N71" s="5"/>
    </row>
    <row r="72" spans="3:14" x14ac:dyDescent="0.3">
      <c r="C72" s="5"/>
      <c r="N72" s="5"/>
    </row>
    <row r="73" spans="3:14" x14ac:dyDescent="0.3">
      <c r="C73" s="5"/>
      <c r="N73" s="5"/>
    </row>
    <row r="74" spans="3:14" x14ac:dyDescent="0.3">
      <c r="C74" s="5"/>
      <c r="N74" s="5"/>
    </row>
    <row r="75" spans="3:14" x14ac:dyDescent="0.3">
      <c r="C75" s="5"/>
      <c r="N75" s="5"/>
    </row>
    <row r="76" spans="3:14" x14ac:dyDescent="0.3">
      <c r="C76" s="5"/>
      <c r="N76" s="5"/>
    </row>
    <row r="77" spans="3:14" x14ac:dyDescent="0.3">
      <c r="C77" s="5"/>
      <c r="N77" s="5"/>
    </row>
    <row r="78" spans="3:14" x14ac:dyDescent="0.3">
      <c r="C78" s="5"/>
      <c r="N78" s="5"/>
    </row>
    <row r="79" spans="3:14" x14ac:dyDescent="0.3">
      <c r="C79" s="5"/>
      <c r="N79" s="5"/>
    </row>
    <row r="80" spans="3:14" x14ac:dyDescent="0.3">
      <c r="C80" s="5"/>
      <c r="N80" s="5"/>
    </row>
    <row r="81" spans="3:14" x14ac:dyDescent="0.3">
      <c r="C81" s="5"/>
      <c r="N81" s="5"/>
    </row>
    <row r="82" spans="3:14" x14ac:dyDescent="0.3">
      <c r="C82" s="5"/>
      <c r="N82" s="5"/>
    </row>
    <row r="83" spans="3:14" x14ac:dyDescent="0.3">
      <c r="C83" s="5"/>
      <c r="N83" s="5"/>
    </row>
    <row r="84" spans="3:14" x14ac:dyDescent="0.3">
      <c r="C84" s="5"/>
      <c r="N84" s="5"/>
    </row>
    <row r="85" spans="3:14" x14ac:dyDescent="0.3">
      <c r="C85" s="5"/>
      <c r="N85" s="5"/>
    </row>
    <row r="86" spans="3:14" x14ac:dyDescent="0.3">
      <c r="C86" s="5"/>
      <c r="N86" s="5"/>
    </row>
    <row r="87" spans="3:14" x14ac:dyDescent="0.3">
      <c r="C87" s="5"/>
      <c r="N87" s="5"/>
    </row>
    <row r="88" spans="3:14" x14ac:dyDescent="0.3">
      <c r="C88" s="5"/>
      <c r="N88" s="5"/>
    </row>
    <row r="89" spans="3:14" x14ac:dyDescent="0.3">
      <c r="C89" s="5"/>
      <c r="N89" s="5"/>
    </row>
    <row r="90" spans="3:14" x14ac:dyDescent="0.3">
      <c r="C90" s="5"/>
      <c r="N90" s="5"/>
    </row>
    <row r="91" spans="3:14" x14ac:dyDescent="0.3">
      <c r="C91" s="5"/>
      <c r="N91" s="5"/>
    </row>
    <row r="92" spans="3:14" x14ac:dyDescent="0.3">
      <c r="C92" s="5"/>
      <c r="N92" s="5"/>
    </row>
    <row r="93" spans="3:14" x14ac:dyDescent="0.3">
      <c r="C93" s="5"/>
      <c r="N93" s="5"/>
    </row>
    <row r="94" spans="3:14" x14ac:dyDescent="0.3">
      <c r="C94" s="5"/>
      <c r="N94" s="5"/>
    </row>
    <row r="95" spans="3:14" x14ac:dyDescent="0.3">
      <c r="C95" s="5"/>
      <c r="N95" s="5"/>
    </row>
    <row r="96" spans="3:14" x14ac:dyDescent="0.3">
      <c r="C96" s="5"/>
      <c r="N96" s="5"/>
    </row>
    <row r="97" spans="3:14" x14ac:dyDescent="0.3">
      <c r="C97" s="5"/>
      <c r="N97" s="5"/>
    </row>
    <row r="98" spans="3:14" x14ac:dyDescent="0.3">
      <c r="C98" s="5"/>
      <c r="N98" s="5"/>
    </row>
    <row r="99" spans="3:14" x14ac:dyDescent="0.3">
      <c r="C99" s="5"/>
      <c r="N99" s="5"/>
    </row>
    <row r="100" spans="3:14" x14ac:dyDescent="0.3">
      <c r="C100" s="5"/>
      <c r="N100" s="5"/>
    </row>
    <row r="101" spans="3:14" x14ac:dyDescent="0.3">
      <c r="C101" s="5"/>
      <c r="N101" s="5"/>
    </row>
    <row r="102" spans="3:14" x14ac:dyDescent="0.3">
      <c r="C102" s="5"/>
      <c r="N102" s="5"/>
    </row>
    <row r="103" spans="3:14" x14ac:dyDescent="0.3">
      <c r="C103" s="5"/>
      <c r="N103" s="5"/>
    </row>
    <row r="104" spans="3:14" x14ac:dyDescent="0.3">
      <c r="C104" s="5"/>
      <c r="N104" s="5"/>
    </row>
    <row r="105" spans="3:14" x14ac:dyDescent="0.3">
      <c r="C105" s="5"/>
      <c r="N105" s="5"/>
    </row>
    <row r="106" spans="3:14" x14ac:dyDescent="0.3">
      <c r="C106" s="5"/>
      <c r="N106" s="5"/>
    </row>
    <row r="107" spans="3:14" x14ac:dyDescent="0.3">
      <c r="C107" s="5"/>
      <c r="N107" s="5"/>
    </row>
    <row r="108" spans="3:14" x14ac:dyDescent="0.3">
      <c r="C108" s="5"/>
      <c r="N108" s="5"/>
    </row>
    <row r="109" spans="3:14" x14ac:dyDescent="0.3">
      <c r="C109" s="5"/>
      <c r="N109" s="5"/>
    </row>
    <row r="110" spans="3:14" x14ac:dyDescent="0.3">
      <c r="C110" s="5"/>
      <c r="N110" s="5"/>
    </row>
    <row r="111" spans="3:14" x14ac:dyDescent="0.3">
      <c r="C111" s="5"/>
      <c r="N111" s="5"/>
    </row>
    <row r="112" spans="3:14" x14ac:dyDescent="0.3">
      <c r="C112" s="5"/>
      <c r="N112" s="5"/>
    </row>
    <row r="113" spans="3:14" x14ac:dyDescent="0.3">
      <c r="C113" s="5"/>
      <c r="N113" s="5"/>
    </row>
    <row r="114" spans="3:14" x14ac:dyDescent="0.3">
      <c r="C114" s="5"/>
      <c r="N114" s="5"/>
    </row>
    <row r="115" spans="3:14" x14ac:dyDescent="0.3">
      <c r="C115" s="5"/>
      <c r="N115" s="5"/>
    </row>
    <row r="116" spans="3:14" x14ac:dyDescent="0.3">
      <c r="C116" s="5"/>
      <c r="N116" s="5"/>
    </row>
    <row r="117" spans="3:14" x14ac:dyDescent="0.3">
      <c r="C117" s="5"/>
      <c r="N117" s="5"/>
    </row>
    <row r="118" spans="3:14" x14ac:dyDescent="0.3">
      <c r="C118" s="5"/>
      <c r="N118" s="5"/>
    </row>
    <row r="119" spans="3:14" x14ac:dyDescent="0.3">
      <c r="C119" s="5"/>
      <c r="N119" s="5"/>
    </row>
    <row r="120" spans="3:14" x14ac:dyDescent="0.3">
      <c r="C120" s="5"/>
      <c r="N120" s="5"/>
    </row>
    <row r="121" spans="3:14" x14ac:dyDescent="0.3">
      <c r="C121" s="5"/>
      <c r="N121" s="5"/>
    </row>
    <row r="122" spans="3:14" x14ac:dyDescent="0.3">
      <c r="C122" s="5"/>
      <c r="N122" s="5"/>
    </row>
    <row r="123" spans="3:14" x14ac:dyDescent="0.3">
      <c r="C123" s="5"/>
      <c r="N123" s="5"/>
    </row>
    <row r="124" spans="3:14" x14ac:dyDescent="0.3">
      <c r="C124" s="5"/>
      <c r="N124" s="5"/>
    </row>
    <row r="125" spans="3:14" x14ac:dyDescent="0.3">
      <c r="C125" s="5"/>
      <c r="N125" s="5"/>
    </row>
    <row r="126" spans="3:14" x14ac:dyDescent="0.3">
      <c r="C126" s="5"/>
      <c r="N126" s="5"/>
    </row>
    <row r="127" spans="3:14" x14ac:dyDescent="0.3">
      <c r="C127" s="5"/>
      <c r="N127" s="5"/>
    </row>
    <row r="128" spans="3:14" x14ac:dyDescent="0.3">
      <c r="C128" s="5"/>
      <c r="N128" s="5"/>
    </row>
    <row r="129" spans="3:14" x14ac:dyDescent="0.3">
      <c r="C129" s="5"/>
      <c r="N129" s="5"/>
    </row>
    <row r="130" spans="3:14" x14ac:dyDescent="0.3">
      <c r="C130" s="5"/>
      <c r="N130" s="5"/>
    </row>
    <row r="131" spans="3:14" x14ac:dyDescent="0.3">
      <c r="C131" s="5"/>
      <c r="N131" s="5"/>
    </row>
    <row r="132" spans="3:14" x14ac:dyDescent="0.3">
      <c r="C132" s="5"/>
      <c r="N132" s="5"/>
    </row>
    <row r="133" spans="3:14" x14ac:dyDescent="0.3">
      <c r="C133" s="5"/>
      <c r="N133" s="5"/>
    </row>
    <row r="134" spans="3:14" x14ac:dyDescent="0.3">
      <c r="C134" s="5"/>
      <c r="N134" s="5"/>
    </row>
    <row r="135" spans="3:14" x14ac:dyDescent="0.3">
      <c r="C135" s="5"/>
      <c r="N135" s="5"/>
    </row>
    <row r="136" spans="3:14" x14ac:dyDescent="0.3">
      <c r="C136" s="5"/>
      <c r="N136" s="5"/>
    </row>
    <row r="137" spans="3:14" x14ac:dyDescent="0.3">
      <c r="C137" s="5"/>
      <c r="N137" s="5"/>
    </row>
    <row r="138" spans="3:14" x14ac:dyDescent="0.3">
      <c r="C138" s="5"/>
      <c r="N138" s="5"/>
    </row>
    <row r="139" spans="3:14" x14ac:dyDescent="0.3">
      <c r="C139" s="5"/>
      <c r="N139" s="5"/>
    </row>
    <row r="140" spans="3:14" x14ac:dyDescent="0.3">
      <c r="C140" s="5"/>
      <c r="N140" s="5"/>
    </row>
    <row r="141" spans="3:14" x14ac:dyDescent="0.3">
      <c r="C141" s="5"/>
      <c r="N141" s="5"/>
    </row>
    <row r="142" spans="3:14" x14ac:dyDescent="0.3">
      <c r="C142" s="5"/>
      <c r="N142" s="5"/>
    </row>
    <row r="143" spans="3:14" x14ac:dyDescent="0.3">
      <c r="C143" s="5"/>
      <c r="N143" s="5"/>
    </row>
    <row r="144" spans="3:14" x14ac:dyDescent="0.3">
      <c r="C144" s="5"/>
      <c r="N144" s="5"/>
    </row>
    <row r="145" spans="3:14" x14ac:dyDescent="0.3">
      <c r="C145" s="5"/>
      <c r="N145" s="5"/>
    </row>
    <row r="146" spans="3:14" x14ac:dyDescent="0.3">
      <c r="C146" s="5"/>
      <c r="N146" s="5"/>
    </row>
    <row r="147" spans="3:14" x14ac:dyDescent="0.3">
      <c r="C147" s="5"/>
      <c r="N147" s="5"/>
    </row>
    <row r="148" spans="3:14" x14ac:dyDescent="0.3">
      <c r="C148" s="5"/>
      <c r="N148" s="5"/>
    </row>
    <row r="149" spans="3:14" x14ac:dyDescent="0.3">
      <c r="C149" s="5"/>
      <c r="N149" s="5"/>
    </row>
    <row r="150" spans="3:14" x14ac:dyDescent="0.3">
      <c r="C150" s="5"/>
      <c r="N150" s="5"/>
    </row>
    <row r="151" spans="3:14" x14ac:dyDescent="0.3">
      <c r="C151" s="5"/>
      <c r="N151" s="5"/>
    </row>
    <row r="152" spans="3:14" x14ac:dyDescent="0.3">
      <c r="C152" s="5"/>
      <c r="N152" s="5"/>
    </row>
    <row r="153" spans="3:14" x14ac:dyDescent="0.3">
      <c r="C153" s="5"/>
      <c r="N153" s="5"/>
    </row>
    <row r="154" spans="3:14" x14ac:dyDescent="0.3">
      <c r="C154" s="5"/>
      <c r="N154" s="5"/>
    </row>
    <row r="155" spans="3:14" x14ac:dyDescent="0.3">
      <c r="C155" s="5"/>
      <c r="N155" s="5"/>
    </row>
    <row r="156" spans="3:14" x14ac:dyDescent="0.3">
      <c r="C156" s="5"/>
      <c r="N156" s="5"/>
    </row>
    <row r="157" spans="3:14" x14ac:dyDescent="0.3">
      <c r="C157" s="5"/>
      <c r="N157" s="5"/>
    </row>
    <row r="158" spans="3:14" x14ac:dyDescent="0.3">
      <c r="C158" s="5"/>
      <c r="N158" s="5"/>
    </row>
    <row r="159" spans="3:14" x14ac:dyDescent="0.3">
      <c r="C159" s="5"/>
      <c r="N159" s="5"/>
    </row>
    <row r="160" spans="3:14" x14ac:dyDescent="0.3">
      <c r="C160" s="5"/>
      <c r="N160" s="5"/>
    </row>
    <row r="161" spans="3:14" x14ac:dyDescent="0.3">
      <c r="C161" s="5"/>
      <c r="N161" s="5"/>
    </row>
    <row r="162" spans="3:14" x14ac:dyDescent="0.3">
      <c r="C162" s="5"/>
      <c r="N162" s="5"/>
    </row>
    <row r="163" spans="3:14" x14ac:dyDescent="0.3">
      <c r="C163" s="5"/>
      <c r="N163" s="5"/>
    </row>
    <row r="164" spans="3:14" x14ac:dyDescent="0.3">
      <c r="C164" s="5"/>
      <c r="N164" s="5"/>
    </row>
    <row r="165" spans="3:14" x14ac:dyDescent="0.3">
      <c r="C165" s="5"/>
      <c r="N165" s="5"/>
    </row>
    <row r="166" spans="3:14" x14ac:dyDescent="0.3">
      <c r="C166" s="5"/>
      <c r="N166" s="5"/>
    </row>
    <row r="167" spans="3:14" x14ac:dyDescent="0.3">
      <c r="C167" s="5"/>
      <c r="N167" s="5"/>
    </row>
    <row r="168" spans="3:14" x14ac:dyDescent="0.3">
      <c r="C168" s="5"/>
      <c r="N168" s="5"/>
    </row>
    <row r="169" spans="3:14" x14ac:dyDescent="0.3">
      <c r="C169" s="5"/>
      <c r="N169" s="5"/>
    </row>
    <row r="170" spans="3:14" x14ac:dyDescent="0.3">
      <c r="C170" s="5"/>
      <c r="N170" s="5"/>
    </row>
    <row r="171" spans="3:14" x14ac:dyDescent="0.3">
      <c r="C171" s="5"/>
      <c r="N171" s="5"/>
    </row>
    <row r="172" spans="3:14" x14ac:dyDescent="0.3">
      <c r="C172" s="5"/>
      <c r="N172" s="5"/>
    </row>
    <row r="173" spans="3:14" x14ac:dyDescent="0.3">
      <c r="C173" s="5"/>
      <c r="N173" s="5"/>
    </row>
    <row r="174" spans="3:14" x14ac:dyDescent="0.3">
      <c r="C174" s="5"/>
      <c r="N174" s="5"/>
    </row>
    <row r="175" spans="3:14" x14ac:dyDescent="0.3">
      <c r="C175" s="5"/>
      <c r="N175" s="5"/>
    </row>
    <row r="176" spans="3:14" x14ac:dyDescent="0.3">
      <c r="C176" s="5"/>
      <c r="N176" s="5"/>
    </row>
    <row r="177" spans="3:14" x14ac:dyDescent="0.3">
      <c r="C177" s="5"/>
      <c r="N177" s="5"/>
    </row>
    <row r="178" spans="3:14" x14ac:dyDescent="0.3">
      <c r="C178" s="5"/>
      <c r="N178" s="5"/>
    </row>
    <row r="179" spans="3:14" x14ac:dyDescent="0.3">
      <c r="C179" s="5"/>
      <c r="N179" s="5"/>
    </row>
    <row r="180" spans="3:14" x14ac:dyDescent="0.3">
      <c r="C180" s="5"/>
      <c r="N180" s="5"/>
    </row>
    <row r="181" spans="3:14" x14ac:dyDescent="0.3">
      <c r="C181" s="5"/>
      <c r="N181" s="5"/>
    </row>
    <row r="182" spans="3:14" x14ac:dyDescent="0.3">
      <c r="C182" s="5"/>
      <c r="N182" s="5"/>
    </row>
    <row r="183" spans="3:14" x14ac:dyDescent="0.3">
      <c r="C183" s="5"/>
      <c r="N183" s="5"/>
    </row>
    <row r="184" spans="3:14" x14ac:dyDescent="0.3">
      <c r="C184" s="5"/>
      <c r="N184" s="5"/>
    </row>
    <row r="185" spans="3:14" x14ac:dyDescent="0.3">
      <c r="C185" s="5"/>
      <c r="N185" s="5"/>
    </row>
    <row r="186" spans="3:14" x14ac:dyDescent="0.3">
      <c r="C186" s="5"/>
      <c r="N186" s="5"/>
    </row>
    <row r="187" spans="3:14" x14ac:dyDescent="0.3">
      <c r="C187" s="5"/>
      <c r="N187" s="5"/>
    </row>
    <row r="188" spans="3:14" x14ac:dyDescent="0.3">
      <c r="C188" s="5"/>
      <c r="N188" s="5"/>
    </row>
    <row r="189" spans="3:14" x14ac:dyDescent="0.3">
      <c r="C189" s="5"/>
      <c r="N189" s="5"/>
    </row>
    <row r="190" spans="3:14" x14ac:dyDescent="0.3">
      <c r="C190" s="5"/>
      <c r="N190" s="5"/>
    </row>
    <row r="191" spans="3:14" x14ac:dyDescent="0.3">
      <c r="C191" s="5"/>
      <c r="N191" s="5"/>
    </row>
    <row r="192" spans="3:14" x14ac:dyDescent="0.3">
      <c r="C192" s="5"/>
      <c r="N192" s="5"/>
    </row>
    <row r="193" spans="3:14" x14ac:dyDescent="0.3">
      <c r="C193" s="5"/>
      <c r="N193" s="5"/>
    </row>
    <row r="194" spans="3:14" x14ac:dyDescent="0.3">
      <c r="C194" s="5"/>
      <c r="N194" s="5"/>
    </row>
    <row r="195" spans="3:14" x14ac:dyDescent="0.3">
      <c r="C195" s="5"/>
      <c r="N195" s="5"/>
    </row>
    <row r="196" spans="3:14" x14ac:dyDescent="0.3">
      <c r="C196" s="5"/>
      <c r="N196" s="5"/>
    </row>
    <row r="197" spans="3:14" x14ac:dyDescent="0.3">
      <c r="C197" s="5"/>
      <c r="N197" s="5"/>
    </row>
    <row r="198" spans="3:14" x14ac:dyDescent="0.3">
      <c r="C198" s="5"/>
      <c r="N198" s="5"/>
    </row>
    <row r="199" spans="3:14" x14ac:dyDescent="0.3">
      <c r="C199" s="5"/>
      <c r="N199" s="5"/>
    </row>
    <row r="200" spans="3:14" x14ac:dyDescent="0.3">
      <c r="C200" s="5"/>
      <c r="N200" s="5"/>
    </row>
    <row r="201" spans="3:14" x14ac:dyDescent="0.3">
      <c r="C201" s="5"/>
      <c r="N201" s="5"/>
    </row>
    <row r="202" spans="3:14" x14ac:dyDescent="0.3">
      <c r="C202" s="5"/>
      <c r="N202" s="5"/>
    </row>
    <row r="203" spans="3:14" x14ac:dyDescent="0.3">
      <c r="C203" s="5"/>
      <c r="N203" s="5"/>
    </row>
    <row r="204" spans="3:14" x14ac:dyDescent="0.3">
      <c r="C204" s="5"/>
      <c r="N204" s="5"/>
    </row>
    <row r="205" spans="3:14" x14ac:dyDescent="0.3">
      <c r="C205" s="5"/>
      <c r="N205" s="5"/>
    </row>
    <row r="206" spans="3:14" x14ac:dyDescent="0.3">
      <c r="C206" s="5"/>
      <c r="N206" s="5"/>
    </row>
    <row r="207" spans="3:14" x14ac:dyDescent="0.3">
      <c r="C207" s="5"/>
      <c r="N207" s="5"/>
    </row>
    <row r="208" spans="3:14" x14ac:dyDescent="0.3">
      <c r="C208" s="5"/>
      <c r="N208" s="5"/>
    </row>
    <row r="209" spans="3:14" x14ac:dyDescent="0.3">
      <c r="C209" s="5"/>
      <c r="N209" s="5"/>
    </row>
    <row r="210" spans="3:14" x14ac:dyDescent="0.3">
      <c r="C210" s="5"/>
      <c r="N210" s="5"/>
    </row>
    <row r="211" spans="3:14" x14ac:dyDescent="0.3">
      <c r="C211" s="5"/>
      <c r="N211" s="5"/>
    </row>
    <row r="212" spans="3:14" x14ac:dyDescent="0.3">
      <c r="C212" s="5"/>
      <c r="N212" s="5"/>
    </row>
    <row r="213" spans="3:14" x14ac:dyDescent="0.3">
      <c r="C213" s="5"/>
      <c r="N213" s="5"/>
    </row>
    <row r="214" spans="3:14" x14ac:dyDescent="0.3">
      <c r="C214" s="5"/>
      <c r="N214" s="5"/>
    </row>
    <row r="215" spans="3:14" x14ac:dyDescent="0.3">
      <c r="C215" s="5"/>
      <c r="N215" s="5"/>
    </row>
    <row r="216" spans="3:14" x14ac:dyDescent="0.3">
      <c r="C216" s="5"/>
      <c r="N216" s="5"/>
    </row>
    <row r="217" spans="3:14" x14ac:dyDescent="0.3">
      <c r="C217" s="5"/>
      <c r="N217" s="5"/>
    </row>
    <row r="218" spans="3:14" x14ac:dyDescent="0.3">
      <c r="C218" s="5"/>
      <c r="N218" s="5"/>
    </row>
    <row r="219" spans="3:14" x14ac:dyDescent="0.3">
      <c r="C219" s="5"/>
      <c r="N219" s="5"/>
    </row>
    <row r="220" spans="3:14" x14ac:dyDescent="0.3">
      <c r="C220" s="5"/>
      <c r="N220" s="5"/>
    </row>
    <row r="221" spans="3:14" x14ac:dyDescent="0.3">
      <c r="C221" s="5"/>
      <c r="N221" s="5"/>
    </row>
    <row r="222" spans="3:14" x14ac:dyDescent="0.3">
      <c r="C222" s="5"/>
      <c r="N222" s="5"/>
    </row>
    <row r="223" spans="3:14" x14ac:dyDescent="0.3">
      <c r="C223" s="5"/>
      <c r="N223" s="5"/>
    </row>
    <row r="224" spans="3:14" x14ac:dyDescent="0.3">
      <c r="C224" s="5"/>
      <c r="N224" s="5"/>
    </row>
    <row r="225" spans="3:14" x14ac:dyDescent="0.3">
      <c r="C225" s="5"/>
      <c r="N225" s="5"/>
    </row>
    <row r="226" spans="3:14" x14ac:dyDescent="0.3">
      <c r="C226" s="5"/>
      <c r="N226" s="5"/>
    </row>
    <row r="227" spans="3:14" x14ac:dyDescent="0.3">
      <c r="C227" s="5"/>
      <c r="N227" s="5"/>
    </row>
    <row r="228" spans="3:14" x14ac:dyDescent="0.3">
      <c r="C228" s="5"/>
      <c r="N228" s="5"/>
    </row>
    <row r="229" spans="3:14" x14ac:dyDescent="0.3">
      <c r="C229" s="5"/>
      <c r="N229" s="5"/>
    </row>
    <row r="230" spans="3:14" x14ac:dyDescent="0.3">
      <c r="C230" s="5"/>
      <c r="N230" s="5"/>
    </row>
    <row r="231" spans="3:14" x14ac:dyDescent="0.3">
      <c r="C231" s="5"/>
      <c r="N231" s="5"/>
    </row>
    <row r="232" spans="3:14" x14ac:dyDescent="0.3">
      <c r="C232" s="5"/>
      <c r="N232" s="5"/>
    </row>
    <row r="233" spans="3:14" x14ac:dyDescent="0.3">
      <c r="C233" s="5"/>
      <c r="N233" s="5"/>
    </row>
    <row r="234" spans="3:14" x14ac:dyDescent="0.3">
      <c r="C234" s="5"/>
      <c r="N234" s="5"/>
    </row>
    <row r="235" spans="3:14" x14ac:dyDescent="0.3">
      <c r="C235" s="5"/>
      <c r="N235" s="5"/>
    </row>
    <row r="236" spans="3:14" x14ac:dyDescent="0.3">
      <c r="C236" s="5"/>
      <c r="N236" s="5"/>
    </row>
    <row r="237" spans="3:14" x14ac:dyDescent="0.3">
      <c r="C237" s="5"/>
      <c r="N237" s="5"/>
    </row>
    <row r="238" spans="3:14" x14ac:dyDescent="0.3">
      <c r="C238" s="5"/>
      <c r="N238" s="5"/>
    </row>
    <row r="239" spans="3:14" x14ac:dyDescent="0.3">
      <c r="C239" s="5"/>
      <c r="N239" s="5"/>
    </row>
    <row r="240" spans="3:14" x14ac:dyDescent="0.3">
      <c r="C240" s="5"/>
      <c r="N240" s="5"/>
    </row>
    <row r="241" spans="3:14" x14ac:dyDescent="0.3">
      <c r="C241" s="5"/>
      <c r="N241" s="5"/>
    </row>
    <row r="242" spans="3:14" x14ac:dyDescent="0.3">
      <c r="C242" s="5"/>
      <c r="N242" s="5"/>
    </row>
    <row r="243" spans="3:14" x14ac:dyDescent="0.3">
      <c r="C243" s="5"/>
      <c r="N243" s="5"/>
    </row>
    <row r="244" spans="3:14" x14ac:dyDescent="0.3">
      <c r="C244" s="5"/>
      <c r="N244" s="5"/>
    </row>
    <row r="245" spans="3:14" x14ac:dyDescent="0.3">
      <c r="C245" s="5"/>
      <c r="N245" s="5"/>
    </row>
    <row r="246" spans="3:14" x14ac:dyDescent="0.3">
      <c r="C246" s="5"/>
      <c r="N246" s="5"/>
    </row>
    <row r="247" spans="3:14" x14ac:dyDescent="0.3">
      <c r="C247" s="5"/>
      <c r="N247" s="5"/>
    </row>
    <row r="248" spans="3:14" x14ac:dyDescent="0.3">
      <c r="C248" s="5"/>
      <c r="N248" s="5"/>
    </row>
    <row r="249" spans="3:14" x14ac:dyDescent="0.3">
      <c r="C249" s="5"/>
      <c r="N249" s="5"/>
    </row>
    <row r="250" spans="3:14" x14ac:dyDescent="0.3">
      <c r="C250" s="5"/>
      <c r="N250" s="5"/>
    </row>
    <row r="251" spans="3:14" x14ac:dyDescent="0.3">
      <c r="C251" s="5"/>
      <c r="N251" s="5"/>
    </row>
    <row r="252" spans="3:14" x14ac:dyDescent="0.3">
      <c r="C252" s="5"/>
      <c r="N252" s="5"/>
    </row>
    <row r="253" spans="3:14" x14ac:dyDescent="0.3">
      <c r="C253" s="5"/>
      <c r="N253" s="5"/>
    </row>
    <row r="254" spans="3:14" x14ac:dyDescent="0.3">
      <c r="C254" s="5"/>
      <c r="N254" s="5"/>
    </row>
    <row r="255" spans="3:14" x14ac:dyDescent="0.3">
      <c r="C255" s="5"/>
      <c r="N255" s="5"/>
    </row>
    <row r="256" spans="3:14" x14ac:dyDescent="0.3">
      <c r="C256" s="5"/>
      <c r="N256" s="5"/>
    </row>
    <row r="257" spans="3:14" x14ac:dyDescent="0.3">
      <c r="C257" s="5"/>
      <c r="N257" s="5"/>
    </row>
    <row r="258" spans="3:14" x14ac:dyDescent="0.3">
      <c r="C258" s="5"/>
      <c r="N258" s="5"/>
    </row>
    <row r="259" spans="3:14" x14ac:dyDescent="0.3">
      <c r="C259" s="5"/>
      <c r="N259" s="5"/>
    </row>
    <row r="260" spans="3:14" x14ac:dyDescent="0.3">
      <c r="C260" s="5"/>
      <c r="N260" s="5"/>
    </row>
    <row r="261" spans="3:14" x14ac:dyDescent="0.3">
      <c r="C261" s="5"/>
      <c r="N261" s="5"/>
    </row>
    <row r="262" spans="3:14" x14ac:dyDescent="0.3">
      <c r="C262" s="5"/>
      <c r="N262" s="5"/>
    </row>
    <row r="263" spans="3:14" x14ac:dyDescent="0.3">
      <c r="C263" s="5"/>
      <c r="N263" s="5"/>
    </row>
    <row r="264" spans="3:14" x14ac:dyDescent="0.3">
      <c r="C264" s="5"/>
      <c r="N264" s="5"/>
    </row>
    <row r="265" spans="3:14" x14ac:dyDescent="0.3">
      <c r="C265" s="5"/>
      <c r="N265" s="5"/>
    </row>
    <row r="266" spans="3:14" x14ac:dyDescent="0.3">
      <c r="C266" s="5"/>
      <c r="N266" s="5"/>
    </row>
    <row r="267" spans="3:14" x14ac:dyDescent="0.3">
      <c r="C267" s="5"/>
      <c r="N267" s="5"/>
    </row>
    <row r="268" spans="3:14" x14ac:dyDescent="0.3">
      <c r="C268" s="5"/>
      <c r="N268" s="5"/>
    </row>
    <row r="269" spans="3:14" x14ac:dyDescent="0.3">
      <c r="C269" s="5"/>
      <c r="N269" s="5"/>
    </row>
    <row r="270" spans="3:14" x14ac:dyDescent="0.3">
      <c r="C270" s="5"/>
      <c r="N270" s="5"/>
    </row>
    <row r="271" spans="3:14" x14ac:dyDescent="0.3">
      <c r="C271" s="5"/>
      <c r="N271" s="5"/>
    </row>
    <row r="272" spans="3:14" x14ac:dyDescent="0.3">
      <c r="C272" s="5"/>
      <c r="N272" s="5"/>
    </row>
    <row r="273" spans="3:14" x14ac:dyDescent="0.3">
      <c r="C273" s="5"/>
      <c r="N273" s="5"/>
    </row>
    <row r="274" spans="3:14" x14ac:dyDescent="0.3">
      <c r="C274" s="5"/>
      <c r="N274" s="5"/>
    </row>
    <row r="275" spans="3:14" x14ac:dyDescent="0.3">
      <c r="C275" s="5"/>
      <c r="N275" s="5"/>
    </row>
    <row r="276" spans="3:14" x14ac:dyDescent="0.3">
      <c r="C276" s="5"/>
      <c r="N276" s="5"/>
    </row>
    <row r="277" spans="3:14" x14ac:dyDescent="0.3">
      <c r="C277" s="5"/>
      <c r="N277" s="5"/>
    </row>
    <row r="278" spans="3:14" x14ac:dyDescent="0.3">
      <c r="C278" s="5"/>
      <c r="N278" s="5"/>
    </row>
    <row r="279" spans="3:14" x14ac:dyDescent="0.3">
      <c r="C279" s="5"/>
      <c r="N279" s="5"/>
    </row>
    <row r="280" spans="3:14" x14ac:dyDescent="0.3">
      <c r="C280" s="5"/>
      <c r="N280" s="5"/>
    </row>
    <row r="281" spans="3:14" x14ac:dyDescent="0.3">
      <c r="C281" s="5"/>
      <c r="N281" s="5"/>
    </row>
    <row r="282" spans="3:14" x14ac:dyDescent="0.3">
      <c r="C282" s="5"/>
      <c r="N282" s="5"/>
    </row>
    <row r="283" spans="3:14" x14ac:dyDescent="0.3">
      <c r="C283" s="5"/>
      <c r="N283" s="5"/>
    </row>
    <row r="284" spans="3:14" x14ac:dyDescent="0.3">
      <c r="C284" s="5"/>
      <c r="N284" s="5"/>
    </row>
    <row r="285" spans="3:14" x14ac:dyDescent="0.3">
      <c r="C285" s="5"/>
      <c r="N285" s="5"/>
    </row>
    <row r="286" spans="3:14" x14ac:dyDescent="0.3">
      <c r="C286" s="5"/>
      <c r="N286" s="5"/>
    </row>
    <row r="287" spans="3:14" x14ac:dyDescent="0.3">
      <c r="C287" s="5"/>
      <c r="N287" s="5"/>
    </row>
    <row r="288" spans="3:14" x14ac:dyDescent="0.3">
      <c r="C288" s="5"/>
      <c r="N288" s="5"/>
    </row>
    <row r="289" spans="3:14" x14ac:dyDescent="0.3">
      <c r="C289" s="5"/>
      <c r="N289" s="5"/>
    </row>
    <row r="290" spans="3:14" x14ac:dyDescent="0.3">
      <c r="C290" s="5"/>
      <c r="N290" s="5"/>
    </row>
    <row r="291" spans="3:14" x14ac:dyDescent="0.3">
      <c r="C291" s="5"/>
      <c r="N291" s="5"/>
    </row>
    <row r="292" spans="3:14" x14ac:dyDescent="0.3">
      <c r="C292" s="5"/>
      <c r="N292" s="5"/>
    </row>
    <row r="293" spans="3:14" x14ac:dyDescent="0.3">
      <c r="C293" s="5"/>
      <c r="N293" s="5"/>
    </row>
    <row r="294" spans="3:14" x14ac:dyDescent="0.3">
      <c r="C294" s="5"/>
      <c r="N294" s="5"/>
    </row>
    <row r="295" spans="3:14" x14ac:dyDescent="0.3">
      <c r="C295" s="5"/>
      <c r="N295" s="5"/>
    </row>
    <row r="296" spans="3:14" x14ac:dyDescent="0.3">
      <c r="C296" s="5"/>
      <c r="N296" s="5"/>
    </row>
    <row r="297" spans="3:14" x14ac:dyDescent="0.3">
      <c r="C297" s="5"/>
      <c r="N297" s="5"/>
    </row>
    <row r="298" spans="3:14" x14ac:dyDescent="0.3">
      <c r="C298" s="5"/>
      <c r="N298" s="5"/>
    </row>
    <row r="299" spans="3:14" x14ac:dyDescent="0.3">
      <c r="C299" s="5"/>
      <c r="N299" s="5"/>
    </row>
    <row r="300" spans="3:14" x14ac:dyDescent="0.3">
      <c r="C300" s="5"/>
      <c r="N300" s="5"/>
    </row>
    <row r="301" spans="3:14" x14ac:dyDescent="0.3">
      <c r="C301" s="5"/>
      <c r="N301" s="5"/>
    </row>
    <row r="302" spans="3:14" x14ac:dyDescent="0.3">
      <c r="C302" s="5"/>
      <c r="N302" s="5"/>
    </row>
    <row r="303" spans="3:14" x14ac:dyDescent="0.3">
      <c r="C303" s="5"/>
      <c r="N303" s="5"/>
    </row>
    <row r="304" spans="3:14" x14ac:dyDescent="0.3">
      <c r="C304" s="5"/>
      <c r="N304" s="5"/>
    </row>
    <row r="305" spans="3:14" x14ac:dyDescent="0.3">
      <c r="C305" s="5"/>
      <c r="N305" s="5"/>
    </row>
    <row r="306" spans="3:14" x14ac:dyDescent="0.3">
      <c r="C306" s="5"/>
      <c r="N306" s="5"/>
    </row>
    <row r="307" spans="3:14" x14ac:dyDescent="0.3">
      <c r="C307" s="5"/>
      <c r="N307" s="5"/>
    </row>
    <row r="308" spans="3:14" x14ac:dyDescent="0.3">
      <c r="C308" s="5"/>
      <c r="N308" s="5"/>
    </row>
    <row r="309" spans="3:14" x14ac:dyDescent="0.3">
      <c r="C309" s="5"/>
      <c r="N309" s="5"/>
    </row>
    <row r="310" spans="3:14" x14ac:dyDescent="0.3">
      <c r="C310" s="5"/>
      <c r="N310" s="5"/>
    </row>
    <row r="311" spans="3:14" x14ac:dyDescent="0.3">
      <c r="C311" s="5"/>
      <c r="N311" s="5"/>
    </row>
    <row r="312" spans="3:14" x14ac:dyDescent="0.3">
      <c r="C312" s="5"/>
      <c r="N312" s="5"/>
    </row>
    <row r="313" spans="3:14" x14ac:dyDescent="0.3">
      <c r="C313" s="5"/>
      <c r="N313" s="5"/>
    </row>
    <row r="314" spans="3:14" x14ac:dyDescent="0.3">
      <c r="C314" s="5"/>
      <c r="N314" s="5"/>
    </row>
    <row r="315" spans="3:14" x14ac:dyDescent="0.3">
      <c r="C315" s="5"/>
      <c r="N315" s="5"/>
    </row>
    <row r="316" spans="3:14" x14ac:dyDescent="0.3">
      <c r="C316" s="5"/>
      <c r="N316" s="5"/>
    </row>
    <row r="317" spans="3:14" x14ac:dyDescent="0.3">
      <c r="C317" s="5"/>
      <c r="N317" s="5"/>
    </row>
    <row r="318" spans="3:14" x14ac:dyDescent="0.3">
      <c r="C318" s="5"/>
      <c r="N318" s="5"/>
    </row>
    <row r="319" spans="3:14" x14ac:dyDescent="0.3">
      <c r="C319" s="5"/>
      <c r="N319" s="5"/>
    </row>
    <row r="320" spans="3:14" x14ac:dyDescent="0.3">
      <c r="C320" s="5"/>
      <c r="N320" s="5"/>
    </row>
    <row r="321" spans="3:14" x14ac:dyDescent="0.3">
      <c r="C321" s="5"/>
      <c r="N321" s="5"/>
    </row>
    <row r="322" spans="3:14" x14ac:dyDescent="0.3">
      <c r="C322" s="5"/>
      <c r="N322" s="5"/>
    </row>
    <row r="323" spans="3:14" x14ac:dyDescent="0.3">
      <c r="C323" s="5"/>
      <c r="N323" s="5"/>
    </row>
    <row r="324" spans="3:14" x14ac:dyDescent="0.3">
      <c r="C324" s="5"/>
      <c r="N324" s="5"/>
    </row>
    <row r="325" spans="3:14" x14ac:dyDescent="0.3">
      <c r="C325" s="5"/>
      <c r="N325" s="5"/>
    </row>
    <row r="326" spans="3:14" x14ac:dyDescent="0.3">
      <c r="C326" s="5"/>
      <c r="N326" s="5"/>
    </row>
    <row r="327" spans="3:14" x14ac:dyDescent="0.3">
      <c r="C327" s="5"/>
      <c r="N327" s="5"/>
    </row>
    <row r="328" spans="3:14" x14ac:dyDescent="0.3">
      <c r="C328" s="5"/>
      <c r="N328" s="5"/>
    </row>
    <row r="329" spans="3:14" x14ac:dyDescent="0.3">
      <c r="C329" s="5"/>
      <c r="N329" s="5"/>
    </row>
    <row r="330" spans="3:14" x14ac:dyDescent="0.3">
      <c r="C330" s="5"/>
      <c r="N330" s="5"/>
    </row>
    <row r="331" spans="3:14" x14ac:dyDescent="0.3">
      <c r="C331" s="5"/>
      <c r="N331" s="5"/>
    </row>
    <row r="332" spans="3:14" x14ac:dyDescent="0.3">
      <c r="C332" s="5"/>
      <c r="N332" s="5"/>
    </row>
    <row r="333" spans="3:14" x14ac:dyDescent="0.3">
      <c r="C333" s="5"/>
      <c r="N333" s="5"/>
    </row>
    <row r="334" spans="3:14" x14ac:dyDescent="0.3">
      <c r="C334" s="5"/>
      <c r="N334" s="5"/>
    </row>
    <row r="335" spans="3:14" x14ac:dyDescent="0.3">
      <c r="C335" s="5"/>
      <c r="N335" s="5"/>
    </row>
    <row r="336" spans="3:14" x14ac:dyDescent="0.3">
      <c r="C336" s="5"/>
      <c r="N336" s="5"/>
    </row>
    <row r="337" spans="3:14" x14ac:dyDescent="0.3">
      <c r="C337" s="5"/>
      <c r="N337" s="5"/>
    </row>
    <row r="338" spans="3:14" x14ac:dyDescent="0.3">
      <c r="C338" s="5"/>
      <c r="N338" s="5"/>
    </row>
    <row r="339" spans="3:14" x14ac:dyDescent="0.3">
      <c r="C339" s="5"/>
      <c r="N339" s="5"/>
    </row>
    <row r="340" spans="3:14" x14ac:dyDescent="0.3">
      <c r="C340" s="5"/>
      <c r="N340" s="5"/>
    </row>
    <row r="341" spans="3:14" x14ac:dyDescent="0.3">
      <c r="C341" s="5"/>
      <c r="N341" s="5"/>
    </row>
    <row r="342" spans="3:14" x14ac:dyDescent="0.3">
      <c r="C342" s="5"/>
      <c r="N342" s="5"/>
    </row>
    <row r="343" spans="3:14" x14ac:dyDescent="0.3">
      <c r="C343" s="5"/>
      <c r="N343" s="5"/>
    </row>
    <row r="344" spans="3:14" x14ac:dyDescent="0.3">
      <c r="C344" s="5"/>
      <c r="N344" s="5"/>
    </row>
    <row r="345" spans="3:14" x14ac:dyDescent="0.3">
      <c r="C345" s="5"/>
      <c r="N345" s="5"/>
    </row>
    <row r="346" spans="3:14" x14ac:dyDescent="0.3">
      <c r="C346" s="5"/>
      <c r="N346" s="5"/>
    </row>
    <row r="347" spans="3:14" x14ac:dyDescent="0.3">
      <c r="C347" s="5"/>
      <c r="N347" s="5"/>
    </row>
    <row r="348" spans="3:14" x14ac:dyDescent="0.3">
      <c r="C348" s="5"/>
      <c r="N348" s="5"/>
    </row>
    <row r="349" spans="3:14" x14ac:dyDescent="0.3">
      <c r="C349" s="5"/>
      <c r="N349" s="5"/>
    </row>
    <row r="350" spans="3:14" x14ac:dyDescent="0.3">
      <c r="C350" s="5"/>
      <c r="N350" s="5"/>
    </row>
    <row r="351" spans="3:14" x14ac:dyDescent="0.3">
      <c r="C351" s="5"/>
      <c r="N351" s="5"/>
    </row>
    <row r="352" spans="3:14" x14ac:dyDescent="0.3">
      <c r="C352" s="5"/>
      <c r="N352" s="5"/>
    </row>
    <row r="353" spans="3:14" x14ac:dyDescent="0.3">
      <c r="C353" s="5"/>
      <c r="N353" s="5"/>
    </row>
    <row r="355" spans="3:14" x14ac:dyDescent="0.3">
      <c r="C355" s="5"/>
      <c r="N355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5"/>
  <sheetViews>
    <sheetView showGridLines="0" zoomScale="90" workbookViewId="0">
      <selection activeCell="L1" sqref="L1"/>
    </sheetView>
  </sheetViews>
  <sheetFormatPr baseColWidth="10" defaultRowHeight="13" x14ac:dyDescent="0.3"/>
  <cols>
    <col min="1" max="1" width="11" customWidth="1"/>
    <col min="2" max="8" width="8.7265625" customWidth="1"/>
    <col min="9" max="9" width="3.453125" customWidth="1"/>
    <col min="10" max="10" width="9.1796875" style="7" customWidth="1"/>
    <col min="11" max="11" width="2.7265625" customWidth="1"/>
    <col min="12" max="12" width="11" customWidth="1"/>
    <col min="13" max="13" width="8.1796875" customWidth="1"/>
    <col min="14" max="14" width="8.81640625" bestFit="1" customWidth="1"/>
    <col min="15" max="19" width="8.1796875" customWidth="1"/>
    <col min="20" max="20" width="3.453125" customWidth="1"/>
    <col min="21" max="23" width="9.26953125" style="7" customWidth="1"/>
  </cols>
  <sheetData>
    <row r="1" spans="1:23" x14ac:dyDescent="0.3">
      <c r="B1">
        <v>30</v>
      </c>
      <c r="C1">
        <v>60</v>
      </c>
      <c r="D1">
        <v>90</v>
      </c>
      <c r="E1">
        <v>120</v>
      </c>
      <c r="F1">
        <v>150</v>
      </c>
      <c r="M1">
        <v>30</v>
      </c>
      <c r="N1">
        <v>60</v>
      </c>
      <c r="O1">
        <v>90</v>
      </c>
      <c r="P1">
        <v>120</v>
      </c>
      <c r="Q1">
        <v>150</v>
      </c>
    </row>
    <row r="3" spans="1:23" x14ac:dyDescent="0.3">
      <c r="A3" s="17">
        <f>DATA!B46</f>
        <v>40</v>
      </c>
      <c r="B3">
        <f>IF(A3&gt;30,0,30-A$3)</f>
        <v>0</v>
      </c>
      <c r="C3">
        <f>IF($A3&gt;60,0,IF($A3&gt;30,$A3-30,30-B3))</f>
        <v>10</v>
      </c>
      <c r="D3">
        <f>IF($A3&gt;90,0,IF($A3&gt;60,$A3-60,30-C3-B3))</f>
        <v>20</v>
      </c>
      <c r="E3">
        <f>IF($A3&gt;120,0,IF($A3&gt;90,$A3-90,30-D3-C3-B3))</f>
        <v>0</v>
      </c>
      <c r="F3">
        <f>IF($A3&gt;150,0,IF($A3&gt;120,$A3-120,30-E3-D3-C3-B3))</f>
        <v>0</v>
      </c>
      <c r="L3" s="17">
        <f>DATA!C46+Lsuppliers!O27</f>
        <v>49</v>
      </c>
      <c r="M3">
        <f>IF(L3&gt;30,0,30-L$3)</f>
        <v>0</v>
      </c>
      <c r="N3">
        <f>IF($L3&gt;60,0,IF($L3&gt;30,$L3-30,30-M3))</f>
        <v>19</v>
      </c>
      <c r="O3">
        <f>IF($L3&gt;90,0,IF($L3&gt;60,$L3-60,30-N3-M3))</f>
        <v>11</v>
      </c>
      <c r="P3">
        <f>IF($L3&gt;120,0,IF($L3&gt;90,$L3-90,30-O3-N3-M3))</f>
        <v>0</v>
      </c>
      <c r="Q3">
        <f>IF($K3&gt;150,0,IF($K3&gt;120,$K3-120,30-P3-O3-N3-M3))</f>
        <v>0</v>
      </c>
    </row>
    <row r="4" spans="1:23" x14ac:dyDescent="0.3">
      <c r="W4" s="51">
        <f>DATA!C49</f>
        <v>21459</v>
      </c>
    </row>
    <row r="5" spans="1:23" ht="46.15" customHeight="1" x14ac:dyDescent="0.3">
      <c r="B5" s="11" t="s">
        <v>40</v>
      </c>
      <c r="C5" s="11" t="s">
        <v>69</v>
      </c>
      <c r="D5" s="11" t="s">
        <v>70</v>
      </c>
      <c r="E5" s="11" t="s">
        <v>71</v>
      </c>
      <c r="F5" s="11" t="s">
        <v>72</v>
      </c>
      <c r="G5" s="11" t="str">
        <f>DATA!E27</f>
        <v>Debt Pay-Off</v>
      </c>
      <c r="H5" s="11" t="str">
        <f>DATA!F27</f>
        <v>Taxes</v>
      </c>
      <c r="J5" s="12" t="s">
        <v>73</v>
      </c>
      <c r="M5" s="11" t="s">
        <v>75</v>
      </c>
      <c r="N5" s="11" t="s">
        <v>76</v>
      </c>
      <c r="O5" s="11" t="s">
        <v>77</v>
      </c>
      <c r="P5" s="11" t="s">
        <v>78</v>
      </c>
      <c r="Q5" s="11" t="s">
        <v>79</v>
      </c>
      <c r="R5" s="11" t="str">
        <f>G5</f>
        <v>Debt Pay-Off</v>
      </c>
      <c r="S5" s="11" t="str">
        <f>H5</f>
        <v>Taxes</v>
      </c>
      <c r="U5" s="12" t="s">
        <v>74</v>
      </c>
      <c r="V5" s="13" t="s">
        <v>80</v>
      </c>
      <c r="W5" s="13" t="s">
        <v>81</v>
      </c>
    </row>
    <row r="6" spans="1:23" ht="32.5" customHeight="1" x14ac:dyDescent="0.3">
      <c r="A6" t="s">
        <v>8</v>
      </c>
      <c r="B6" s="5">
        <f>DATA!B21/30*B$3</f>
        <v>0</v>
      </c>
      <c r="C6" s="27"/>
      <c r="D6" s="27"/>
      <c r="E6" s="27"/>
      <c r="F6" s="27"/>
      <c r="G6" s="27"/>
      <c r="H6" s="27"/>
      <c r="J6" s="50">
        <f t="shared" ref="J6:J21" si="0">SUM(B6:I6)</f>
        <v>0</v>
      </c>
      <c r="L6" t="s">
        <v>8</v>
      </c>
      <c r="M6" s="5">
        <f>DATA!C21/30*M$3</f>
        <v>0</v>
      </c>
      <c r="N6" s="27"/>
      <c r="O6" s="27"/>
      <c r="P6" s="27"/>
      <c r="Q6" s="27"/>
      <c r="R6" s="27"/>
      <c r="S6" s="27"/>
      <c r="U6" s="50">
        <f t="shared" ref="U6:U21" si="1">SUM(M6:T6)</f>
        <v>0</v>
      </c>
      <c r="V6" s="50">
        <f t="shared" ref="V6:V21" si="2">J6+U6</f>
        <v>0</v>
      </c>
      <c r="W6" s="48"/>
    </row>
    <row r="7" spans="1:23" x14ac:dyDescent="0.3">
      <c r="A7" s="6" t="s">
        <v>47</v>
      </c>
      <c r="B7" s="5">
        <f>DATA!B22/30*B$3</f>
        <v>0</v>
      </c>
      <c r="C7" s="5">
        <f>DATA!B21/30*C$3</f>
        <v>63333.333333333328</v>
      </c>
      <c r="J7" s="50">
        <f t="shared" si="0"/>
        <v>63333.333333333328</v>
      </c>
      <c r="L7" s="6" t="s">
        <v>9</v>
      </c>
      <c r="M7" s="5">
        <f>DATA!C22/30*M$3</f>
        <v>0</v>
      </c>
      <c r="N7" s="5">
        <f>DATA!C21/30*N$3</f>
        <v>-91833.333333333328</v>
      </c>
      <c r="U7" s="50">
        <f t="shared" si="1"/>
        <v>-91833.333333333328</v>
      </c>
      <c r="V7" s="50">
        <f t="shared" si="2"/>
        <v>-28500</v>
      </c>
    </row>
    <row r="8" spans="1:23" x14ac:dyDescent="0.3">
      <c r="A8" s="6" t="s">
        <v>10</v>
      </c>
      <c r="B8" s="5">
        <f>DATA!B23/30*B$3</f>
        <v>0</v>
      </c>
      <c r="C8" s="5">
        <f>DATA!B22/30*C$3</f>
        <v>66666.666666666672</v>
      </c>
      <c r="D8" s="5">
        <f>DATA!B21/30*D$3</f>
        <v>126666.66666666666</v>
      </c>
      <c r="J8" s="50">
        <f t="shared" si="0"/>
        <v>193333.33333333331</v>
      </c>
      <c r="L8" s="6" t="s">
        <v>10</v>
      </c>
      <c r="M8" s="5">
        <f>DATA!C23/30*M$3</f>
        <v>0</v>
      </c>
      <c r="N8" s="5">
        <f>DATA!C22/30*N$3</f>
        <v>-69666.666666666657</v>
      </c>
      <c r="O8" s="5">
        <f>DATA!C21/30*O$3</f>
        <v>-53166.666666666664</v>
      </c>
      <c r="U8" s="50">
        <f t="shared" si="1"/>
        <v>-122833.33333333331</v>
      </c>
      <c r="V8" s="50">
        <f t="shared" si="2"/>
        <v>70500</v>
      </c>
    </row>
    <row r="9" spans="1:23" x14ac:dyDescent="0.3">
      <c r="A9" s="6" t="s">
        <v>48</v>
      </c>
      <c r="B9" s="5">
        <f>DATA!B24/30*B$3</f>
        <v>0</v>
      </c>
      <c r="C9" s="5">
        <f>DATA!B23/30*C$3</f>
        <v>60000</v>
      </c>
      <c r="D9" s="5">
        <f>DATA!B22/30*D$3</f>
        <v>133333.33333333334</v>
      </c>
      <c r="E9" s="49">
        <f>DATA!B21/30*E$3</f>
        <v>0</v>
      </c>
      <c r="J9" s="50">
        <f t="shared" si="0"/>
        <v>193333.33333333334</v>
      </c>
      <c r="L9" s="6" t="s">
        <v>11</v>
      </c>
      <c r="M9" s="5">
        <f>DATA!C24/30*M$3</f>
        <v>0</v>
      </c>
      <c r="N9" s="5">
        <f>DATA!C23/30*N$3</f>
        <v>-114000</v>
      </c>
      <c r="O9" s="5">
        <f>DATA!C22/30*O$3</f>
        <v>-40333.333333333328</v>
      </c>
      <c r="P9" s="49">
        <f>DATA!C21/30*P$3</f>
        <v>0</v>
      </c>
      <c r="U9" s="50">
        <f t="shared" si="1"/>
        <v>-154333.33333333331</v>
      </c>
      <c r="V9" s="50">
        <f t="shared" si="2"/>
        <v>39000.000000000029</v>
      </c>
    </row>
    <row r="10" spans="1:23" x14ac:dyDescent="0.3">
      <c r="A10" s="6" t="s">
        <v>0</v>
      </c>
      <c r="B10" s="9">
        <f>DATA!B28/30*B$3</f>
        <v>0</v>
      </c>
      <c r="C10" s="9">
        <f>DATA!B24/30*C$3</f>
        <v>30000</v>
      </c>
      <c r="D10" s="9">
        <f>DATA!B23/30*D$3</f>
        <v>120000</v>
      </c>
      <c r="E10" s="9">
        <f>DATA!B22/30*E$3</f>
        <v>0</v>
      </c>
      <c r="F10" s="9">
        <f>DATA!B21/30*F$3</f>
        <v>0</v>
      </c>
      <c r="G10" s="9">
        <f>IF(DATA!$E28&gt;0,DATA!$E28,0)</f>
        <v>0</v>
      </c>
      <c r="H10" s="9">
        <f>IF(DATA!F28&gt;0,DATA!F28,0)</f>
        <v>0</v>
      </c>
      <c r="J10" s="10">
        <f t="shared" si="0"/>
        <v>150000</v>
      </c>
      <c r="L10" s="6" t="s">
        <v>0</v>
      </c>
      <c r="M10" s="9">
        <f>DATA!C28/30*M$3</f>
        <v>0</v>
      </c>
      <c r="N10" s="9">
        <f>DATA!C24/30*N$3</f>
        <v>-69666.666666666657</v>
      </c>
      <c r="O10" s="9">
        <f>DATA!C23/30*O$3</f>
        <v>-66000</v>
      </c>
      <c r="P10" s="9">
        <f>DATA!C22/30*P$3</f>
        <v>0</v>
      </c>
      <c r="Q10" s="9">
        <f>DATA!C21/30*Q$3</f>
        <v>0</v>
      </c>
      <c r="R10" s="9">
        <f>IF(DATA!$E28&lt;0,DATA!$E28,0)</f>
        <v>0</v>
      </c>
      <c r="S10" s="9">
        <f>IF(DATA!$F28&lt;0,DATA!$F28,0)</f>
        <v>0</v>
      </c>
      <c r="U10" s="10">
        <f t="shared" si="1"/>
        <v>-135666.66666666666</v>
      </c>
      <c r="V10" s="10">
        <f t="shared" si="2"/>
        <v>14333.333333333343</v>
      </c>
      <c r="W10" s="10">
        <f>V10+DATA!C$49</f>
        <v>35792.333333333343</v>
      </c>
    </row>
    <row r="11" spans="1:23" x14ac:dyDescent="0.3">
      <c r="A11" s="6" t="s">
        <v>1</v>
      </c>
      <c r="B11" s="9">
        <f>DATA!B29/30*B$3</f>
        <v>0</v>
      </c>
      <c r="C11" s="9">
        <f>DATA!B28/30*C$3</f>
        <v>33333.333333333336</v>
      </c>
      <c r="D11" s="9">
        <f>DATA!B24/30*D$3</f>
        <v>60000</v>
      </c>
      <c r="E11" s="9">
        <f>DATA!B23/30*E$3</f>
        <v>0</v>
      </c>
      <c r="F11" s="9">
        <f>DATA!B22/30*F$3</f>
        <v>0</v>
      </c>
      <c r="G11" s="9">
        <f>IF(DATA!E29&gt;0,DATA!E29,0)</f>
        <v>0</v>
      </c>
      <c r="H11" s="9">
        <f>IF(DATA!F29&gt;0,DATA!F29,0)</f>
        <v>0</v>
      </c>
      <c r="J11" s="10">
        <f t="shared" si="0"/>
        <v>93333.333333333343</v>
      </c>
      <c r="L11" s="6" t="s">
        <v>1</v>
      </c>
      <c r="M11" s="9">
        <f>DATA!C29/30*M$3</f>
        <v>0</v>
      </c>
      <c r="N11" s="9">
        <f>DATA!C28/30*N$3</f>
        <v>-69666.666666666657</v>
      </c>
      <c r="O11" s="9">
        <f>DATA!C24/30*O$3</f>
        <v>-40333.333333333328</v>
      </c>
      <c r="P11" s="9">
        <f>DATA!C23/30*P$3</f>
        <v>0</v>
      </c>
      <c r="Q11" s="9">
        <f>DATA!C22/30*Q$3</f>
        <v>0</v>
      </c>
      <c r="R11" s="9">
        <f>IF(DATA!$E29&lt;0,DATA!$E29,0)</f>
        <v>0</v>
      </c>
      <c r="S11" s="9">
        <f>IF(DATA!$F29&lt;0,DATA!$F29,0)</f>
        <v>0</v>
      </c>
      <c r="U11" s="10">
        <f t="shared" si="1"/>
        <v>-109999.99999999999</v>
      </c>
      <c r="V11" s="10">
        <f t="shared" si="2"/>
        <v>-16666.666666666642</v>
      </c>
      <c r="W11" s="10">
        <f>V11+DATA!C$49</f>
        <v>4792.3333333333576</v>
      </c>
    </row>
    <row r="12" spans="1:23" x14ac:dyDescent="0.3">
      <c r="A12" s="6" t="s">
        <v>45</v>
      </c>
      <c r="B12" s="9">
        <f>DATA!B30/30*B$3</f>
        <v>0</v>
      </c>
      <c r="C12" s="9">
        <f>DATA!B29/30*C$3</f>
        <v>50000</v>
      </c>
      <c r="D12" s="9">
        <f>DATA!B28/30*D$3</f>
        <v>66666.666666666672</v>
      </c>
      <c r="E12" s="9">
        <f>DATA!B24/30*E$3</f>
        <v>0</v>
      </c>
      <c r="F12" s="9">
        <f>DATA!B23/30*F$3</f>
        <v>0</v>
      </c>
      <c r="G12" s="9">
        <f>IF(DATA!E30&gt;0,DATA!E30,0)</f>
        <v>0</v>
      </c>
      <c r="H12" s="9">
        <f>IF(DATA!F30&gt;0,DATA!F30,0)</f>
        <v>0</v>
      </c>
      <c r="J12" s="10">
        <f t="shared" si="0"/>
        <v>116666.66666666667</v>
      </c>
      <c r="L12" s="6" t="s">
        <v>2</v>
      </c>
      <c r="M12" s="9">
        <f>DATA!C30/30*M$3</f>
        <v>0</v>
      </c>
      <c r="N12" s="9">
        <f>DATA!C29/30*N$3</f>
        <v>-76000</v>
      </c>
      <c r="O12" s="9">
        <f>DATA!C28/30*O$3</f>
        <v>-40333.333333333328</v>
      </c>
      <c r="P12" s="9">
        <f>DATA!C24/30*P$3</f>
        <v>0</v>
      </c>
      <c r="Q12" s="9">
        <f>DATA!C23/30*Q$3</f>
        <v>0</v>
      </c>
      <c r="R12" s="9">
        <f>IF(DATA!$E30&lt;0,DATA!$E30,0)</f>
        <v>-55000</v>
      </c>
      <c r="S12" s="9">
        <f>IF(DATA!$F30&lt;0,DATA!$F30,0)</f>
        <v>-25000</v>
      </c>
      <c r="U12" s="10">
        <f t="shared" si="1"/>
        <v>-196333.33333333331</v>
      </c>
      <c r="V12" s="10">
        <f t="shared" si="2"/>
        <v>-79666.666666666642</v>
      </c>
      <c r="W12" s="10">
        <f>V12+DATA!C$49</f>
        <v>-58207.666666666642</v>
      </c>
    </row>
    <row r="13" spans="1:23" x14ac:dyDescent="0.3">
      <c r="A13" s="6" t="s">
        <v>3</v>
      </c>
      <c r="B13" s="9">
        <f>DATA!B31/30*B$3</f>
        <v>0</v>
      </c>
      <c r="C13" s="9">
        <f>DATA!B30/30*C$3</f>
        <v>63000</v>
      </c>
      <c r="D13" s="9">
        <f>DATA!B29/30*D$3</f>
        <v>100000</v>
      </c>
      <c r="E13" s="9">
        <f>DATA!B28/30*E$3</f>
        <v>0</v>
      </c>
      <c r="F13" s="9">
        <f>DATA!B24/30*F$3</f>
        <v>0</v>
      </c>
      <c r="G13" s="9">
        <f>IF(DATA!E31&gt;0,DATA!E31,0)</f>
        <v>0</v>
      </c>
      <c r="H13" s="9">
        <f>IF(DATA!F31&gt;0,DATA!F31,0)</f>
        <v>0</v>
      </c>
      <c r="J13" s="10">
        <f t="shared" si="0"/>
        <v>163000</v>
      </c>
      <c r="L13" s="6" t="s">
        <v>3</v>
      </c>
      <c r="M13" s="9">
        <f>DATA!C31/30*M$3</f>
        <v>0</v>
      </c>
      <c r="N13" s="9">
        <f>DATA!C30/30*N$3</f>
        <v>-79166.666666666672</v>
      </c>
      <c r="O13" s="9">
        <f>DATA!C29/30*O$3</f>
        <v>-44000</v>
      </c>
      <c r="P13" s="9">
        <f>DATA!C28/30*P$3</f>
        <v>0</v>
      </c>
      <c r="Q13" s="9">
        <f>DATA!C24/30*Q$3</f>
        <v>0</v>
      </c>
      <c r="R13" s="9">
        <f>IF(DATA!$E31&lt;0,DATA!$E31,0)</f>
        <v>0</v>
      </c>
      <c r="S13" s="9">
        <f>IF(DATA!$F31&lt;0,DATA!$F31,0)</f>
        <v>0</v>
      </c>
      <c r="U13" s="10">
        <f t="shared" si="1"/>
        <v>-123166.66666666667</v>
      </c>
      <c r="V13" s="10">
        <f t="shared" si="2"/>
        <v>39833.333333333328</v>
      </c>
      <c r="W13" s="10">
        <f>V13+DATA!C$49</f>
        <v>61292.333333333328</v>
      </c>
    </row>
    <row r="14" spans="1:23" x14ac:dyDescent="0.3">
      <c r="A14" s="6" t="s">
        <v>46</v>
      </c>
      <c r="B14" s="9">
        <f>DATA!B32/30*B$3</f>
        <v>0</v>
      </c>
      <c r="C14" s="9">
        <f>DATA!B31/30*C$3</f>
        <v>56666.666666666672</v>
      </c>
      <c r="D14" s="9">
        <f>DATA!B30/30*D$3</f>
        <v>126000</v>
      </c>
      <c r="E14" s="9">
        <f>DATA!B29/30*E$3</f>
        <v>0</v>
      </c>
      <c r="F14" s="9">
        <f>DATA!B28/30*F$3</f>
        <v>0</v>
      </c>
      <c r="G14" s="9">
        <f>IF(DATA!E32&gt;0,DATA!E32,0)</f>
        <v>0</v>
      </c>
      <c r="H14" s="9">
        <f>IF(DATA!F32&gt;0,DATA!F32,0)</f>
        <v>0</v>
      </c>
      <c r="J14" s="10">
        <f t="shared" si="0"/>
        <v>182666.66666666669</v>
      </c>
      <c r="L14" s="6" t="s">
        <v>4</v>
      </c>
      <c r="M14" s="9">
        <f>DATA!C32/30*M$3</f>
        <v>0</v>
      </c>
      <c r="N14" s="9">
        <f>DATA!C31/30*N$3</f>
        <v>-70933.333333333343</v>
      </c>
      <c r="O14" s="9">
        <f>DATA!C30/30*O$3</f>
        <v>-45833.333333333336</v>
      </c>
      <c r="P14" s="9">
        <f>DATA!C29/30*P$3</f>
        <v>0</v>
      </c>
      <c r="Q14" s="9">
        <f>DATA!C28/30*Q$3</f>
        <v>0</v>
      </c>
      <c r="R14" s="9">
        <f>IF(DATA!$E32&lt;0,DATA!$E32,0)</f>
        <v>0</v>
      </c>
      <c r="S14" s="9">
        <f>IF(DATA!$F32&lt;0,DATA!$F32,0)</f>
        <v>0</v>
      </c>
      <c r="U14" s="10">
        <f t="shared" si="1"/>
        <v>-116766.66666666669</v>
      </c>
      <c r="V14" s="10">
        <f t="shared" si="2"/>
        <v>65900</v>
      </c>
      <c r="W14" s="10">
        <f>V14+DATA!C$49</f>
        <v>87359</v>
      </c>
    </row>
    <row r="15" spans="1:23" x14ac:dyDescent="0.3">
      <c r="A15" s="6" t="s">
        <v>5</v>
      </c>
      <c r="B15" s="9">
        <f>DATA!B33/30*B$3</f>
        <v>0</v>
      </c>
      <c r="C15" s="9">
        <f>DATA!B32/30*C$3</f>
        <v>66666.666666666672</v>
      </c>
      <c r="D15" s="9">
        <f>DATA!B31/30*D$3</f>
        <v>113333.33333333334</v>
      </c>
      <c r="E15" s="9">
        <f>DATA!B30/30*E$3</f>
        <v>0</v>
      </c>
      <c r="F15" s="9">
        <f>DATA!B29/30*F$3</f>
        <v>0</v>
      </c>
      <c r="G15" s="9">
        <f>IF(DATA!E33&gt;0,DATA!E33,0)</f>
        <v>0</v>
      </c>
      <c r="H15" s="9">
        <f>IF(DATA!F33&gt;0,DATA!F33,0)</f>
        <v>0</v>
      </c>
      <c r="J15" s="10">
        <f t="shared" si="0"/>
        <v>180000</v>
      </c>
      <c r="L15" s="6" t="s">
        <v>5</v>
      </c>
      <c r="M15" s="9">
        <f>DATA!C33/30*M$3</f>
        <v>0</v>
      </c>
      <c r="N15" s="9">
        <f>DATA!C32/30*N$3</f>
        <v>-82333.333333333328</v>
      </c>
      <c r="O15" s="9">
        <f>DATA!C31/30*O$3</f>
        <v>-41066.666666666672</v>
      </c>
      <c r="P15" s="9">
        <f>DATA!C30/30*P$3</f>
        <v>0</v>
      </c>
      <c r="Q15" s="9">
        <f>DATA!C29/30*Q$3</f>
        <v>0</v>
      </c>
      <c r="R15" s="9">
        <f>IF(DATA!$E33&lt;0,DATA!$E33,0)</f>
        <v>-55000</v>
      </c>
      <c r="S15" s="9">
        <f>IF(DATA!$F33&lt;0,DATA!$F33,0)</f>
        <v>-25000</v>
      </c>
      <c r="U15" s="10">
        <f t="shared" si="1"/>
        <v>-203400</v>
      </c>
      <c r="V15" s="10">
        <f t="shared" si="2"/>
        <v>-23400</v>
      </c>
      <c r="W15" s="10">
        <f>V15+DATA!C$49</f>
        <v>-1941</v>
      </c>
    </row>
    <row r="16" spans="1:23" x14ac:dyDescent="0.3">
      <c r="A16" s="6" t="s">
        <v>6</v>
      </c>
      <c r="B16" s="9">
        <f>DATA!B34/30*B$3</f>
        <v>0</v>
      </c>
      <c r="C16" s="9">
        <f>DATA!B33/30*C$3</f>
        <v>56666.666666666672</v>
      </c>
      <c r="D16" s="9">
        <f>DATA!B32/30*D$3</f>
        <v>133333.33333333334</v>
      </c>
      <c r="E16" s="9">
        <f>DATA!B31/30*E$3</f>
        <v>0</v>
      </c>
      <c r="F16" s="9">
        <f>DATA!B30/30*F$3</f>
        <v>0</v>
      </c>
      <c r="G16" s="9">
        <f>IF(DATA!E34&gt;0,DATA!E34,0)</f>
        <v>0</v>
      </c>
      <c r="H16" s="9">
        <f>IF(DATA!F34&gt;0,DATA!F34,0)</f>
        <v>0</v>
      </c>
      <c r="J16" s="10">
        <f t="shared" si="0"/>
        <v>190000</v>
      </c>
      <c r="L16" s="6" t="s">
        <v>6</v>
      </c>
      <c r="M16" s="9">
        <f>DATA!C34/30*M$3</f>
        <v>0</v>
      </c>
      <c r="N16" s="9">
        <f>DATA!C33/30*N$3</f>
        <v>-101333.33333333333</v>
      </c>
      <c r="O16" s="9">
        <f>DATA!C32/30*O$3</f>
        <v>-47666.666666666664</v>
      </c>
      <c r="P16" s="9">
        <f>DATA!C31/30*P$3</f>
        <v>0</v>
      </c>
      <c r="Q16" s="9">
        <f>DATA!C30/30*Q$3</f>
        <v>0</v>
      </c>
      <c r="R16" s="9">
        <f>IF(DATA!$E34&lt;0,DATA!$E34,0)</f>
        <v>0</v>
      </c>
      <c r="S16" s="9">
        <f>IF(DATA!$F34&lt;0,DATA!$F34,0)</f>
        <v>0</v>
      </c>
      <c r="U16" s="10">
        <f t="shared" si="1"/>
        <v>-149000</v>
      </c>
      <c r="V16" s="10">
        <f t="shared" si="2"/>
        <v>41000</v>
      </c>
      <c r="W16" s="10">
        <f>V16+DATA!C$49</f>
        <v>62459</v>
      </c>
    </row>
    <row r="17" spans="1:23" x14ac:dyDescent="0.3">
      <c r="A17" s="6" t="s">
        <v>7</v>
      </c>
      <c r="B17" s="9">
        <f>DATA!B35/30*B$3</f>
        <v>0</v>
      </c>
      <c r="C17" s="9">
        <f>DATA!B34/30*C$3</f>
        <v>30000</v>
      </c>
      <c r="D17" s="9">
        <f>DATA!B33/30*D$3</f>
        <v>113333.33333333334</v>
      </c>
      <c r="E17" s="9">
        <f>DATA!B32/30*E$3</f>
        <v>0</v>
      </c>
      <c r="F17" s="9">
        <f>DATA!B31/30*F$3</f>
        <v>0</v>
      </c>
      <c r="G17" s="9">
        <f>IF(DATA!E35&gt;0,DATA!E35,0)</f>
        <v>0</v>
      </c>
      <c r="H17" s="9">
        <f>IF(DATA!F35&gt;0,DATA!F35,0)</f>
        <v>0</v>
      </c>
      <c r="J17" s="10">
        <f t="shared" si="0"/>
        <v>143333.33333333334</v>
      </c>
      <c r="L17" s="6" t="s">
        <v>7</v>
      </c>
      <c r="M17" s="9">
        <f>DATA!C35/30*M$3</f>
        <v>0</v>
      </c>
      <c r="N17" s="9">
        <f>DATA!C34/30*N$3</f>
        <v>-70933.333333333343</v>
      </c>
      <c r="O17" s="9">
        <f>DATA!C33/30*O$3</f>
        <v>-58666.666666666664</v>
      </c>
      <c r="P17" s="9">
        <f>DATA!C32/30*P$3</f>
        <v>0</v>
      </c>
      <c r="Q17" s="9">
        <f>DATA!C31/30*Q$3</f>
        <v>0</v>
      </c>
      <c r="R17" s="9">
        <f>IF(DATA!$E35&lt;0,DATA!$E35,0)</f>
        <v>0</v>
      </c>
      <c r="S17" s="9">
        <f>IF(DATA!$F35&lt;0,DATA!$F35,0)</f>
        <v>0</v>
      </c>
      <c r="U17" s="10">
        <f t="shared" si="1"/>
        <v>-129600</v>
      </c>
      <c r="V17" s="10">
        <f t="shared" si="2"/>
        <v>13733.333333333343</v>
      </c>
      <c r="W17" s="10">
        <f>V17+DATA!C$49</f>
        <v>35192.333333333343</v>
      </c>
    </row>
    <row r="18" spans="1:23" x14ac:dyDescent="0.3">
      <c r="A18" s="6" t="s">
        <v>8</v>
      </c>
      <c r="B18" s="9">
        <f>DATA!B36/30*B$3</f>
        <v>0</v>
      </c>
      <c r="C18" s="9">
        <f>DATA!B35/30*C$3</f>
        <v>33333.333333333336</v>
      </c>
      <c r="D18" s="9">
        <f>DATA!B34/30*D$3</f>
        <v>60000</v>
      </c>
      <c r="E18" s="9">
        <f>DATA!B33/30*E$3</f>
        <v>0</v>
      </c>
      <c r="F18" s="9">
        <f>DATA!B32/30*F$3</f>
        <v>0</v>
      </c>
      <c r="G18" s="9">
        <f>IF(DATA!E36&gt;0,DATA!E36,0)</f>
        <v>0</v>
      </c>
      <c r="H18" s="9">
        <f>IF(DATA!F36&gt;0,DATA!F36,0)</f>
        <v>0</v>
      </c>
      <c r="J18" s="10">
        <f t="shared" si="0"/>
        <v>93333.333333333343</v>
      </c>
      <c r="L18" s="6" t="s">
        <v>8</v>
      </c>
      <c r="M18" s="9">
        <f>DATA!C36/30*M$3</f>
        <v>0</v>
      </c>
      <c r="N18" s="9">
        <f>DATA!C35/30*N$3</f>
        <v>-70933.333333333343</v>
      </c>
      <c r="O18" s="9">
        <f>DATA!C34/30*O$3</f>
        <v>-41066.666666666672</v>
      </c>
      <c r="P18" s="9">
        <f>DATA!C33/30*P$3</f>
        <v>0</v>
      </c>
      <c r="Q18" s="9">
        <f>DATA!C32/30*Q$3</f>
        <v>0</v>
      </c>
      <c r="R18" s="9">
        <f>IF(DATA!$E36&lt;0,DATA!$E36,0)</f>
        <v>-55000</v>
      </c>
      <c r="S18" s="9">
        <f>IF(DATA!$F36&lt;0,DATA!$F36,0)</f>
        <v>-25000</v>
      </c>
      <c r="U18" s="10">
        <f t="shared" si="1"/>
        <v>-192000</v>
      </c>
      <c r="V18" s="10">
        <f t="shared" si="2"/>
        <v>-98666.666666666657</v>
      </c>
      <c r="W18" s="10">
        <f>V18+DATA!C$49</f>
        <v>-77207.666666666657</v>
      </c>
    </row>
    <row r="19" spans="1:23" x14ac:dyDescent="0.3">
      <c r="A19" s="6" t="s">
        <v>47</v>
      </c>
      <c r="B19" s="9">
        <f>DATA!B37/30*B$3</f>
        <v>0</v>
      </c>
      <c r="C19" s="9">
        <f>DATA!B36/30*C$3</f>
        <v>63333.333333333328</v>
      </c>
      <c r="D19" s="9">
        <f>DATA!B35/30*D$3</f>
        <v>66666.666666666672</v>
      </c>
      <c r="E19" s="9">
        <f>DATA!B34/30*E$3</f>
        <v>0</v>
      </c>
      <c r="F19" s="9">
        <f>DATA!B33/30*F$3</f>
        <v>0</v>
      </c>
      <c r="G19" s="9">
        <f>IF(DATA!E37&gt;0,DATA!E37,0)</f>
        <v>0</v>
      </c>
      <c r="H19" s="9">
        <f>IF(DATA!F37&gt;0,DATA!F37,0)</f>
        <v>0</v>
      </c>
      <c r="J19" s="10">
        <f t="shared" si="0"/>
        <v>130000</v>
      </c>
      <c r="L19" s="6" t="s">
        <v>9</v>
      </c>
      <c r="M19" s="9">
        <f>DATA!C37/30*M$3</f>
        <v>0</v>
      </c>
      <c r="N19" s="9">
        <f>DATA!C36/30*N$3</f>
        <v>-91833.333333333328</v>
      </c>
      <c r="O19" s="9">
        <f>DATA!C35/30*O$3</f>
        <v>-41066.666666666672</v>
      </c>
      <c r="P19" s="9">
        <f>DATA!C34/30*P$3</f>
        <v>0</v>
      </c>
      <c r="Q19" s="9">
        <f>DATA!C33/30*Q$3</f>
        <v>0</v>
      </c>
      <c r="R19" s="9">
        <f>IF(DATA!$E37&lt;0,DATA!$E37,0)</f>
        <v>0</v>
      </c>
      <c r="S19" s="9">
        <f>IF(DATA!$F37&lt;0,DATA!$F37,0)</f>
        <v>0</v>
      </c>
      <c r="U19" s="10">
        <f t="shared" si="1"/>
        <v>-132900</v>
      </c>
      <c r="V19" s="10">
        <f t="shared" si="2"/>
        <v>-2900</v>
      </c>
      <c r="W19" s="10">
        <f>V19+DATA!C$49</f>
        <v>18559</v>
      </c>
    </row>
    <row r="20" spans="1:23" x14ac:dyDescent="0.3">
      <c r="A20" s="6" t="s">
        <v>10</v>
      </c>
      <c r="B20" s="9">
        <f>DATA!B38/30*B$3</f>
        <v>0</v>
      </c>
      <c r="C20" s="9">
        <f>DATA!B37/30*C$3</f>
        <v>66666.666666666672</v>
      </c>
      <c r="D20" s="9">
        <f>DATA!B36/30*D$3</f>
        <v>126666.66666666666</v>
      </c>
      <c r="E20" s="9">
        <f>DATA!B35/30*E$3</f>
        <v>0</v>
      </c>
      <c r="F20" s="9">
        <f>DATA!B34/30*F$3</f>
        <v>0</v>
      </c>
      <c r="G20" s="9">
        <f>IF(DATA!E38&gt;0,DATA!E38,0)</f>
        <v>0</v>
      </c>
      <c r="H20" s="9">
        <f>IF(DATA!F38&gt;0,DATA!F38,0)</f>
        <v>0</v>
      </c>
      <c r="J20" s="10">
        <f t="shared" si="0"/>
        <v>193333.33333333331</v>
      </c>
      <c r="L20" s="6" t="s">
        <v>10</v>
      </c>
      <c r="M20" s="9">
        <f>DATA!C38/30*M$3</f>
        <v>0</v>
      </c>
      <c r="N20" s="9">
        <f>DATA!C37/30*N$3</f>
        <v>-95000</v>
      </c>
      <c r="O20" s="9">
        <f>DATA!C36/30*O$3</f>
        <v>-53166.666666666664</v>
      </c>
      <c r="P20" s="9">
        <f>DATA!C35/30*P$3</f>
        <v>0</v>
      </c>
      <c r="Q20" s="9">
        <f>DATA!C34/30*Q$3</f>
        <v>0</v>
      </c>
      <c r="R20" s="9">
        <f>IF(DATA!$E38&lt;0,DATA!$E38,0)</f>
        <v>0</v>
      </c>
      <c r="S20" s="9">
        <f>IF(DATA!$F38&lt;0,DATA!$F38,0)</f>
        <v>0</v>
      </c>
      <c r="U20" s="10">
        <f t="shared" si="1"/>
        <v>-148166.66666666666</v>
      </c>
      <c r="V20" s="10">
        <f t="shared" si="2"/>
        <v>45166.666666666657</v>
      </c>
      <c r="W20" s="10">
        <f>V20+DATA!C$49</f>
        <v>66625.666666666657</v>
      </c>
    </row>
    <row r="21" spans="1:23" x14ac:dyDescent="0.3">
      <c r="A21" s="6" t="s">
        <v>48</v>
      </c>
      <c r="B21" s="9">
        <f>DATA!B39/30*B$3</f>
        <v>0</v>
      </c>
      <c r="C21" s="9">
        <f>DATA!B38/30*C$3</f>
        <v>60000</v>
      </c>
      <c r="D21" s="9">
        <f>DATA!B37/30*D$3</f>
        <v>133333.33333333334</v>
      </c>
      <c r="E21" s="9">
        <f>DATA!B36/30*E$3</f>
        <v>0</v>
      </c>
      <c r="F21" s="9">
        <f>DATA!B35/30*F$3</f>
        <v>0</v>
      </c>
      <c r="G21" s="9">
        <f>IF(DATA!E39&gt;0,DATA!E39,0)</f>
        <v>0</v>
      </c>
      <c r="H21" s="9">
        <f>IF(DATA!F39&gt;0,DATA!F39,0)</f>
        <v>0</v>
      </c>
      <c r="J21" s="10">
        <f t="shared" si="0"/>
        <v>193333.33333333334</v>
      </c>
      <c r="L21" s="6" t="s">
        <v>11</v>
      </c>
      <c r="M21" s="9">
        <f>DATA!C39/30*M$3</f>
        <v>0</v>
      </c>
      <c r="N21" s="9">
        <f>DATA!C38/30*N$3</f>
        <v>-98166.666666666672</v>
      </c>
      <c r="O21" s="9">
        <f>DATA!C37/30*O$3</f>
        <v>-55000</v>
      </c>
      <c r="P21" s="9">
        <f>DATA!C36/30*P$3</f>
        <v>0</v>
      </c>
      <c r="Q21" s="9">
        <f>DATA!C35/30*Q$3</f>
        <v>0</v>
      </c>
      <c r="R21" s="9">
        <f>IF(DATA!$E39&lt;0,DATA!$E39,0)</f>
        <v>-55000</v>
      </c>
      <c r="S21" s="9">
        <f>IF(DATA!$F39&lt;0,DATA!$F39,0)</f>
        <v>-25000</v>
      </c>
      <c r="U21" s="10">
        <f t="shared" si="1"/>
        <v>-233166.66666666669</v>
      </c>
      <c r="V21" s="10">
        <f t="shared" si="2"/>
        <v>-39833.333333333343</v>
      </c>
      <c r="W21" s="10">
        <f>V21+DATA!C$49</f>
        <v>-18374.333333333343</v>
      </c>
    </row>
    <row r="22" spans="1:23" x14ac:dyDescent="0.3">
      <c r="A22" s="6"/>
      <c r="C22" s="5"/>
      <c r="L22" s="6"/>
      <c r="N22" s="5"/>
    </row>
    <row r="23" spans="1:23" x14ac:dyDescent="0.3">
      <c r="A23" s="6"/>
      <c r="C23" s="5"/>
      <c r="J23" s="10">
        <f>SUM(J10:J22)</f>
        <v>1828999.9999999998</v>
      </c>
      <c r="L23" s="6"/>
      <c r="N23" s="5"/>
      <c r="U23" s="10">
        <f>SUM(U10:U22)</f>
        <v>-1870166.6666666667</v>
      </c>
      <c r="V23" s="10">
        <f>SUM(V10:V22)</f>
        <v>-41166.666666666613</v>
      </c>
    </row>
    <row r="24" spans="1:23" x14ac:dyDescent="0.3">
      <c r="A24" s="6"/>
      <c r="C24" s="5"/>
      <c r="L24" s="6"/>
      <c r="N24" s="5"/>
    </row>
    <row r="25" spans="1:23" x14ac:dyDescent="0.3">
      <c r="A25" s="6"/>
      <c r="C25" s="5"/>
      <c r="L25" s="6"/>
      <c r="N25" s="5"/>
    </row>
    <row r="26" spans="1:23" x14ac:dyDescent="0.3">
      <c r="C26" s="5"/>
      <c r="N26" s="5"/>
    </row>
    <row r="27" spans="1:23" x14ac:dyDescent="0.3">
      <c r="C27" s="5"/>
      <c r="N27" s="5"/>
    </row>
    <row r="28" spans="1:23" x14ac:dyDescent="0.3">
      <c r="C28" s="5"/>
      <c r="N28" s="5"/>
      <c r="Q28" s="27"/>
    </row>
    <row r="29" spans="1:23" x14ac:dyDescent="0.3">
      <c r="C29" s="5"/>
      <c r="N29" s="5"/>
    </row>
    <row r="30" spans="1:23" x14ac:dyDescent="0.3">
      <c r="C30" s="5"/>
      <c r="N30" s="5"/>
    </row>
    <row r="31" spans="1:23" x14ac:dyDescent="0.3">
      <c r="C31" s="5"/>
      <c r="N31" s="5"/>
    </row>
    <row r="32" spans="1:23" x14ac:dyDescent="0.3">
      <c r="C32" s="5"/>
      <c r="N32" s="5"/>
    </row>
    <row r="33" spans="3:14" x14ac:dyDescent="0.3">
      <c r="C33" s="5"/>
      <c r="N33" s="5"/>
    </row>
    <row r="34" spans="3:14" x14ac:dyDescent="0.3">
      <c r="C34" s="5"/>
      <c r="N34" s="5"/>
    </row>
    <row r="35" spans="3:14" x14ac:dyDescent="0.3">
      <c r="C35" s="5"/>
      <c r="N35" s="5"/>
    </row>
    <row r="36" spans="3:14" x14ac:dyDescent="0.3">
      <c r="C36" s="5"/>
      <c r="N36" s="5"/>
    </row>
    <row r="37" spans="3:14" x14ac:dyDescent="0.3">
      <c r="C37" s="5"/>
      <c r="N37" s="5"/>
    </row>
    <row r="38" spans="3:14" x14ac:dyDescent="0.3">
      <c r="C38" s="5"/>
      <c r="N38" s="5"/>
    </row>
    <row r="39" spans="3:14" x14ac:dyDescent="0.3">
      <c r="C39" s="5"/>
      <c r="N39" s="5"/>
    </row>
    <row r="40" spans="3:14" x14ac:dyDescent="0.3">
      <c r="C40" s="5"/>
      <c r="N40" s="5"/>
    </row>
    <row r="41" spans="3:14" x14ac:dyDescent="0.3">
      <c r="C41" s="5"/>
      <c r="N41" s="5"/>
    </row>
    <row r="42" spans="3:14" x14ac:dyDescent="0.3">
      <c r="C42" s="5"/>
      <c r="N42" s="5"/>
    </row>
    <row r="43" spans="3:14" x14ac:dyDescent="0.3">
      <c r="C43" s="5"/>
      <c r="N43" s="5"/>
    </row>
    <row r="44" spans="3:14" x14ac:dyDescent="0.3">
      <c r="C44" s="5"/>
      <c r="N44" s="5"/>
    </row>
    <row r="45" spans="3:14" x14ac:dyDescent="0.3">
      <c r="C45" s="5"/>
      <c r="N45" s="5"/>
    </row>
    <row r="46" spans="3:14" x14ac:dyDescent="0.3">
      <c r="C46" s="5"/>
      <c r="N46" s="5"/>
    </row>
    <row r="47" spans="3:14" x14ac:dyDescent="0.3">
      <c r="C47" s="5"/>
      <c r="N47" s="5"/>
    </row>
    <row r="48" spans="3:14" x14ac:dyDescent="0.3">
      <c r="C48" s="5"/>
      <c r="N48" s="5"/>
    </row>
    <row r="49" spans="3:14" x14ac:dyDescent="0.3">
      <c r="C49" s="5"/>
      <c r="N49" s="5"/>
    </row>
    <row r="50" spans="3:14" x14ac:dyDescent="0.3">
      <c r="C50" s="5"/>
      <c r="N50" s="5"/>
    </row>
    <row r="51" spans="3:14" x14ac:dyDescent="0.3">
      <c r="C51" s="5"/>
      <c r="N51" s="5"/>
    </row>
    <row r="52" spans="3:14" x14ac:dyDescent="0.3">
      <c r="C52" s="5"/>
      <c r="N52" s="5"/>
    </row>
    <row r="53" spans="3:14" x14ac:dyDescent="0.3">
      <c r="C53" s="5"/>
      <c r="N53" s="5"/>
    </row>
    <row r="54" spans="3:14" x14ac:dyDescent="0.3">
      <c r="C54" s="5"/>
      <c r="N54" s="5"/>
    </row>
    <row r="55" spans="3:14" x14ac:dyDescent="0.3">
      <c r="C55" s="5"/>
      <c r="N55" s="5"/>
    </row>
    <row r="56" spans="3:14" x14ac:dyDescent="0.3">
      <c r="C56" s="5"/>
      <c r="N56" s="5"/>
    </row>
    <row r="57" spans="3:14" x14ac:dyDescent="0.3">
      <c r="C57" s="5"/>
      <c r="N57" s="5"/>
    </row>
    <row r="58" spans="3:14" x14ac:dyDescent="0.3">
      <c r="C58" s="5"/>
      <c r="N58" s="5"/>
    </row>
    <row r="59" spans="3:14" x14ac:dyDescent="0.3">
      <c r="C59" s="5"/>
      <c r="N59" s="5"/>
    </row>
    <row r="60" spans="3:14" x14ac:dyDescent="0.3">
      <c r="C60" s="5"/>
      <c r="N60" s="5"/>
    </row>
    <row r="61" spans="3:14" x14ac:dyDescent="0.3">
      <c r="C61" s="5"/>
      <c r="N61" s="5"/>
    </row>
    <row r="62" spans="3:14" x14ac:dyDescent="0.3">
      <c r="C62" s="5"/>
      <c r="N62" s="5"/>
    </row>
    <row r="63" spans="3:14" x14ac:dyDescent="0.3">
      <c r="C63" s="5"/>
      <c r="N63" s="5"/>
    </row>
    <row r="64" spans="3:14" x14ac:dyDescent="0.3">
      <c r="C64" s="5"/>
      <c r="N64" s="5"/>
    </row>
    <row r="65" spans="3:14" x14ac:dyDescent="0.3">
      <c r="C65" s="5"/>
      <c r="N65" s="5"/>
    </row>
    <row r="66" spans="3:14" x14ac:dyDescent="0.3">
      <c r="C66" s="5"/>
      <c r="N66" s="5"/>
    </row>
    <row r="67" spans="3:14" x14ac:dyDescent="0.3">
      <c r="C67" s="5"/>
      <c r="N67" s="5"/>
    </row>
    <row r="68" spans="3:14" x14ac:dyDescent="0.3">
      <c r="C68" s="5"/>
      <c r="N68" s="5"/>
    </row>
    <row r="69" spans="3:14" x14ac:dyDescent="0.3">
      <c r="C69" s="5"/>
      <c r="N69" s="5"/>
    </row>
    <row r="70" spans="3:14" x14ac:dyDescent="0.3">
      <c r="C70" s="5"/>
      <c r="N70" s="5"/>
    </row>
    <row r="71" spans="3:14" x14ac:dyDescent="0.3">
      <c r="C71" s="5"/>
      <c r="N71" s="5"/>
    </row>
    <row r="72" spans="3:14" x14ac:dyDescent="0.3">
      <c r="C72" s="5"/>
      <c r="N72" s="5"/>
    </row>
    <row r="73" spans="3:14" x14ac:dyDescent="0.3">
      <c r="C73" s="5"/>
      <c r="N73" s="5"/>
    </row>
    <row r="74" spans="3:14" x14ac:dyDescent="0.3">
      <c r="C74" s="5"/>
      <c r="N74" s="5"/>
    </row>
    <row r="75" spans="3:14" x14ac:dyDescent="0.3">
      <c r="C75" s="5"/>
      <c r="N75" s="5"/>
    </row>
    <row r="76" spans="3:14" x14ac:dyDescent="0.3">
      <c r="C76" s="5"/>
      <c r="N76" s="5"/>
    </row>
    <row r="77" spans="3:14" x14ac:dyDescent="0.3">
      <c r="C77" s="5"/>
      <c r="N77" s="5"/>
    </row>
    <row r="78" spans="3:14" x14ac:dyDescent="0.3">
      <c r="C78" s="5"/>
      <c r="N78" s="5"/>
    </row>
    <row r="79" spans="3:14" x14ac:dyDescent="0.3">
      <c r="C79" s="5"/>
      <c r="N79" s="5"/>
    </row>
    <row r="80" spans="3:14" x14ac:dyDescent="0.3">
      <c r="C80" s="5"/>
      <c r="N80" s="5"/>
    </row>
    <row r="81" spans="3:14" x14ac:dyDescent="0.3">
      <c r="C81" s="5"/>
      <c r="N81" s="5"/>
    </row>
    <row r="82" spans="3:14" x14ac:dyDescent="0.3">
      <c r="C82" s="5"/>
      <c r="N82" s="5"/>
    </row>
    <row r="83" spans="3:14" x14ac:dyDescent="0.3">
      <c r="C83" s="5"/>
      <c r="N83" s="5"/>
    </row>
    <row r="84" spans="3:14" x14ac:dyDescent="0.3">
      <c r="C84" s="5"/>
      <c r="N84" s="5"/>
    </row>
    <row r="85" spans="3:14" x14ac:dyDescent="0.3">
      <c r="C85" s="5"/>
      <c r="N85" s="5"/>
    </row>
    <row r="86" spans="3:14" x14ac:dyDescent="0.3">
      <c r="C86" s="5"/>
      <c r="N86" s="5"/>
    </row>
    <row r="87" spans="3:14" x14ac:dyDescent="0.3">
      <c r="C87" s="5"/>
      <c r="N87" s="5"/>
    </row>
    <row r="88" spans="3:14" x14ac:dyDescent="0.3">
      <c r="C88" s="5"/>
      <c r="N88" s="5"/>
    </row>
    <row r="89" spans="3:14" x14ac:dyDescent="0.3">
      <c r="C89" s="5"/>
      <c r="N89" s="5"/>
    </row>
    <row r="90" spans="3:14" x14ac:dyDescent="0.3">
      <c r="C90" s="5"/>
      <c r="N90" s="5"/>
    </row>
    <row r="91" spans="3:14" x14ac:dyDescent="0.3">
      <c r="C91" s="5"/>
      <c r="N91" s="5"/>
    </row>
    <row r="92" spans="3:14" x14ac:dyDescent="0.3">
      <c r="C92" s="5"/>
      <c r="N92" s="5"/>
    </row>
    <row r="93" spans="3:14" x14ac:dyDescent="0.3">
      <c r="C93" s="5"/>
      <c r="N93" s="5"/>
    </row>
    <row r="94" spans="3:14" x14ac:dyDescent="0.3">
      <c r="C94" s="5"/>
      <c r="N94" s="5"/>
    </row>
    <row r="95" spans="3:14" x14ac:dyDescent="0.3">
      <c r="C95" s="5"/>
      <c r="N95" s="5"/>
    </row>
    <row r="96" spans="3:14" x14ac:dyDescent="0.3">
      <c r="C96" s="5"/>
      <c r="N96" s="5"/>
    </row>
    <row r="97" spans="3:14" x14ac:dyDescent="0.3">
      <c r="C97" s="5"/>
      <c r="N97" s="5"/>
    </row>
    <row r="98" spans="3:14" x14ac:dyDescent="0.3">
      <c r="C98" s="5"/>
      <c r="N98" s="5"/>
    </row>
    <row r="99" spans="3:14" x14ac:dyDescent="0.3">
      <c r="C99" s="5"/>
      <c r="N99" s="5"/>
    </row>
    <row r="100" spans="3:14" x14ac:dyDescent="0.3">
      <c r="C100" s="5"/>
      <c r="N100" s="5"/>
    </row>
    <row r="101" spans="3:14" x14ac:dyDescent="0.3">
      <c r="C101" s="5"/>
      <c r="N101" s="5"/>
    </row>
    <row r="102" spans="3:14" x14ac:dyDescent="0.3">
      <c r="C102" s="5"/>
      <c r="N102" s="5"/>
    </row>
    <row r="103" spans="3:14" x14ac:dyDescent="0.3">
      <c r="C103" s="5"/>
      <c r="N103" s="5"/>
    </row>
    <row r="104" spans="3:14" x14ac:dyDescent="0.3">
      <c r="C104" s="5"/>
      <c r="N104" s="5"/>
    </row>
    <row r="105" spans="3:14" x14ac:dyDescent="0.3">
      <c r="C105" s="5"/>
      <c r="N105" s="5"/>
    </row>
    <row r="106" spans="3:14" x14ac:dyDescent="0.3">
      <c r="C106" s="5"/>
      <c r="N106" s="5"/>
    </row>
    <row r="107" spans="3:14" x14ac:dyDescent="0.3">
      <c r="C107" s="5"/>
      <c r="N107" s="5"/>
    </row>
    <row r="108" spans="3:14" x14ac:dyDescent="0.3">
      <c r="C108" s="5"/>
      <c r="N108" s="5"/>
    </row>
    <row r="109" spans="3:14" x14ac:dyDescent="0.3">
      <c r="C109" s="5"/>
      <c r="N109" s="5"/>
    </row>
    <row r="110" spans="3:14" x14ac:dyDescent="0.3">
      <c r="C110" s="5"/>
      <c r="N110" s="5"/>
    </row>
    <row r="111" spans="3:14" x14ac:dyDescent="0.3">
      <c r="C111" s="5"/>
      <c r="N111" s="5"/>
    </row>
    <row r="112" spans="3:14" x14ac:dyDescent="0.3">
      <c r="C112" s="5"/>
      <c r="N112" s="5"/>
    </row>
    <row r="113" spans="3:14" x14ac:dyDescent="0.3">
      <c r="C113" s="5"/>
      <c r="N113" s="5"/>
    </row>
    <row r="114" spans="3:14" x14ac:dyDescent="0.3">
      <c r="C114" s="5"/>
      <c r="N114" s="5"/>
    </row>
    <row r="115" spans="3:14" x14ac:dyDescent="0.3">
      <c r="C115" s="5"/>
      <c r="N115" s="5"/>
    </row>
    <row r="116" spans="3:14" x14ac:dyDescent="0.3">
      <c r="C116" s="5"/>
      <c r="N116" s="5"/>
    </row>
    <row r="117" spans="3:14" x14ac:dyDescent="0.3">
      <c r="C117" s="5"/>
      <c r="N117" s="5"/>
    </row>
    <row r="118" spans="3:14" x14ac:dyDescent="0.3">
      <c r="C118" s="5"/>
      <c r="N118" s="5"/>
    </row>
    <row r="119" spans="3:14" x14ac:dyDescent="0.3">
      <c r="C119" s="5"/>
      <c r="N119" s="5"/>
    </row>
    <row r="120" spans="3:14" x14ac:dyDescent="0.3">
      <c r="C120" s="5"/>
      <c r="N120" s="5"/>
    </row>
    <row r="121" spans="3:14" x14ac:dyDescent="0.3">
      <c r="C121" s="5"/>
      <c r="N121" s="5"/>
    </row>
    <row r="122" spans="3:14" x14ac:dyDescent="0.3">
      <c r="C122" s="5"/>
      <c r="N122" s="5"/>
    </row>
    <row r="123" spans="3:14" x14ac:dyDescent="0.3">
      <c r="C123" s="5"/>
      <c r="N123" s="5"/>
    </row>
    <row r="124" spans="3:14" x14ac:dyDescent="0.3">
      <c r="C124" s="5"/>
      <c r="N124" s="5"/>
    </row>
    <row r="125" spans="3:14" x14ac:dyDescent="0.3">
      <c r="C125" s="5"/>
      <c r="N125" s="5"/>
    </row>
    <row r="126" spans="3:14" x14ac:dyDescent="0.3">
      <c r="C126" s="5"/>
      <c r="N126" s="5"/>
    </row>
    <row r="127" spans="3:14" x14ac:dyDescent="0.3">
      <c r="C127" s="5"/>
      <c r="N127" s="5"/>
    </row>
    <row r="128" spans="3:14" x14ac:dyDescent="0.3">
      <c r="C128" s="5"/>
      <c r="N128" s="5"/>
    </row>
    <row r="129" spans="3:14" x14ac:dyDescent="0.3">
      <c r="C129" s="5"/>
      <c r="N129" s="5"/>
    </row>
    <row r="130" spans="3:14" x14ac:dyDescent="0.3">
      <c r="C130" s="5"/>
      <c r="N130" s="5"/>
    </row>
    <row r="131" spans="3:14" x14ac:dyDescent="0.3">
      <c r="C131" s="5"/>
      <c r="N131" s="5"/>
    </row>
    <row r="132" spans="3:14" x14ac:dyDescent="0.3">
      <c r="C132" s="5"/>
      <c r="N132" s="5"/>
    </row>
    <row r="133" spans="3:14" x14ac:dyDescent="0.3">
      <c r="C133" s="5"/>
      <c r="N133" s="5"/>
    </row>
    <row r="134" spans="3:14" x14ac:dyDescent="0.3">
      <c r="C134" s="5"/>
      <c r="N134" s="5"/>
    </row>
    <row r="135" spans="3:14" x14ac:dyDescent="0.3">
      <c r="C135" s="5"/>
      <c r="N135" s="5"/>
    </row>
    <row r="136" spans="3:14" x14ac:dyDescent="0.3">
      <c r="C136" s="5"/>
      <c r="N136" s="5"/>
    </row>
    <row r="137" spans="3:14" x14ac:dyDescent="0.3">
      <c r="C137" s="5"/>
      <c r="N137" s="5"/>
    </row>
    <row r="138" spans="3:14" x14ac:dyDescent="0.3">
      <c r="C138" s="5"/>
      <c r="N138" s="5"/>
    </row>
    <row r="139" spans="3:14" x14ac:dyDescent="0.3">
      <c r="C139" s="5"/>
      <c r="N139" s="5"/>
    </row>
    <row r="140" spans="3:14" x14ac:dyDescent="0.3">
      <c r="C140" s="5"/>
      <c r="N140" s="5"/>
    </row>
    <row r="141" spans="3:14" x14ac:dyDescent="0.3">
      <c r="C141" s="5"/>
      <c r="N141" s="5"/>
    </row>
    <row r="142" spans="3:14" x14ac:dyDescent="0.3">
      <c r="C142" s="5"/>
      <c r="N142" s="5"/>
    </row>
    <row r="143" spans="3:14" x14ac:dyDescent="0.3">
      <c r="C143" s="5"/>
      <c r="N143" s="5"/>
    </row>
    <row r="144" spans="3:14" x14ac:dyDescent="0.3">
      <c r="C144" s="5"/>
      <c r="N144" s="5"/>
    </row>
    <row r="145" spans="3:14" x14ac:dyDescent="0.3">
      <c r="C145" s="5"/>
      <c r="N145" s="5"/>
    </row>
    <row r="146" spans="3:14" x14ac:dyDescent="0.3">
      <c r="C146" s="5"/>
      <c r="N146" s="5"/>
    </row>
    <row r="147" spans="3:14" x14ac:dyDescent="0.3">
      <c r="C147" s="5"/>
      <c r="N147" s="5"/>
    </row>
    <row r="148" spans="3:14" x14ac:dyDescent="0.3">
      <c r="C148" s="5"/>
      <c r="N148" s="5"/>
    </row>
    <row r="149" spans="3:14" x14ac:dyDescent="0.3">
      <c r="C149" s="5"/>
      <c r="N149" s="5"/>
    </row>
    <row r="150" spans="3:14" x14ac:dyDescent="0.3">
      <c r="C150" s="5"/>
      <c r="N150" s="5"/>
    </row>
    <row r="151" spans="3:14" x14ac:dyDescent="0.3">
      <c r="C151" s="5"/>
      <c r="N151" s="5"/>
    </row>
    <row r="152" spans="3:14" x14ac:dyDescent="0.3">
      <c r="C152" s="5"/>
      <c r="N152" s="5"/>
    </row>
    <row r="153" spans="3:14" x14ac:dyDescent="0.3">
      <c r="C153" s="5"/>
      <c r="N153" s="5"/>
    </row>
    <row r="154" spans="3:14" x14ac:dyDescent="0.3">
      <c r="C154" s="5"/>
      <c r="N154" s="5"/>
    </row>
    <row r="155" spans="3:14" x14ac:dyDescent="0.3">
      <c r="C155" s="5"/>
      <c r="N155" s="5"/>
    </row>
    <row r="156" spans="3:14" x14ac:dyDescent="0.3">
      <c r="C156" s="5"/>
      <c r="N156" s="5"/>
    </row>
    <row r="157" spans="3:14" x14ac:dyDescent="0.3">
      <c r="C157" s="5"/>
      <c r="N157" s="5"/>
    </row>
    <row r="158" spans="3:14" x14ac:dyDescent="0.3">
      <c r="C158" s="5"/>
      <c r="N158" s="5"/>
    </row>
    <row r="159" spans="3:14" x14ac:dyDescent="0.3">
      <c r="C159" s="5"/>
      <c r="N159" s="5"/>
    </row>
    <row r="160" spans="3:14" x14ac:dyDescent="0.3">
      <c r="C160" s="5"/>
      <c r="N160" s="5"/>
    </row>
    <row r="161" spans="3:14" x14ac:dyDescent="0.3">
      <c r="C161" s="5"/>
      <c r="N161" s="5"/>
    </row>
    <row r="162" spans="3:14" x14ac:dyDescent="0.3">
      <c r="C162" s="5"/>
      <c r="N162" s="5"/>
    </row>
    <row r="163" spans="3:14" x14ac:dyDescent="0.3">
      <c r="C163" s="5"/>
      <c r="N163" s="5"/>
    </row>
    <row r="164" spans="3:14" x14ac:dyDescent="0.3">
      <c r="C164" s="5"/>
      <c r="N164" s="5"/>
    </row>
    <row r="165" spans="3:14" x14ac:dyDescent="0.3">
      <c r="C165" s="5"/>
      <c r="N165" s="5"/>
    </row>
    <row r="166" spans="3:14" x14ac:dyDescent="0.3">
      <c r="C166" s="5"/>
      <c r="N166" s="5"/>
    </row>
    <row r="167" spans="3:14" x14ac:dyDescent="0.3">
      <c r="C167" s="5"/>
      <c r="N167" s="5"/>
    </row>
    <row r="168" spans="3:14" x14ac:dyDescent="0.3">
      <c r="C168" s="5"/>
      <c r="N168" s="5"/>
    </row>
    <row r="169" spans="3:14" x14ac:dyDescent="0.3">
      <c r="C169" s="5"/>
      <c r="N169" s="5"/>
    </row>
    <row r="170" spans="3:14" x14ac:dyDescent="0.3">
      <c r="C170" s="5"/>
      <c r="N170" s="5"/>
    </row>
    <row r="171" spans="3:14" x14ac:dyDescent="0.3">
      <c r="C171" s="5"/>
      <c r="N171" s="5"/>
    </row>
    <row r="172" spans="3:14" x14ac:dyDescent="0.3">
      <c r="C172" s="5"/>
      <c r="N172" s="5"/>
    </row>
    <row r="173" spans="3:14" x14ac:dyDescent="0.3">
      <c r="C173" s="5"/>
      <c r="N173" s="5"/>
    </row>
    <row r="174" spans="3:14" x14ac:dyDescent="0.3">
      <c r="C174" s="5"/>
      <c r="N174" s="5"/>
    </row>
    <row r="175" spans="3:14" x14ac:dyDescent="0.3">
      <c r="C175" s="5"/>
      <c r="N175" s="5"/>
    </row>
    <row r="176" spans="3:14" x14ac:dyDescent="0.3">
      <c r="C176" s="5"/>
      <c r="N176" s="5"/>
    </row>
    <row r="177" spans="3:14" x14ac:dyDescent="0.3">
      <c r="C177" s="5"/>
      <c r="N177" s="5"/>
    </row>
    <row r="178" spans="3:14" x14ac:dyDescent="0.3">
      <c r="C178" s="5"/>
      <c r="N178" s="5"/>
    </row>
    <row r="179" spans="3:14" x14ac:dyDescent="0.3">
      <c r="C179" s="5"/>
      <c r="N179" s="5"/>
    </row>
    <row r="180" spans="3:14" x14ac:dyDescent="0.3">
      <c r="C180" s="5"/>
      <c r="N180" s="5"/>
    </row>
    <row r="181" spans="3:14" x14ac:dyDescent="0.3">
      <c r="C181" s="5"/>
      <c r="N181" s="5"/>
    </row>
    <row r="182" spans="3:14" x14ac:dyDescent="0.3">
      <c r="C182" s="5"/>
      <c r="N182" s="5"/>
    </row>
    <row r="183" spans="3:14" x14ac:dyDescent="0.3">
      <c r="C183" s="5"/>
      <c r="N183" s="5"/>
    </row>
    <row r="184" spans="3:14" x14ac:dyDescent="0.3">
      <c r="C184" s="5"/>
      <c r="N184" s="5"/>
    </row>
    <row r="185" spans="3:14" x14ac:dyDescent="0.3">
      <c r="C185" s="5"/>
      <c r="N185" s="5"/>
    </row>
    <row r="186" spans="3:14" x14ac:dyDescent="0.3">
      <c r="C186" s="5"/>
      <c r="N186" s="5"/>
    </row>
    <row r="187" spans="3:14" x14ac:dyDescent="0.3">
      <c r="C187" s="5"/>
      <c r="N187" s="5"/>
    </row>
    <row r="188" spans="3:14" x14ac:dyDescent="0.3">
      <c r="C188" s="5"/>
      <c r="N188" s="5"/>
    </row>
    <row r="189" spans="3:14" x14ac:dyDescent="0.3">
      <c r="C189" s="5"/>
      <c r="N189" s="5"/>
    </row>
    <row r="190" spans="3:14" x14ac:dyDescent="0.3">
      <c r="C190" s="5"/>
      <c r="N190" s="5"/>
    </row>
    <row r="191" spans="3:14" x14ac:dyDescent="0.3">
      <c r="C191" s="5"/>
      <c r="N191" s="5"/>
    </row>
    <row r="192" spans="3:14" x14ac:dyDescent="0.3">
      <c r="C192" s="5"/>
      <c r="N192" s="5"/>
    </row>
    <row r="193" spans="3:14" x14ac:dyDescent="0.3">
      <c r="C193" s="5"/>
      <c r="N193" s="5"/>
    </row>
    <row r="194" spans="3:14" x14ac:dyDescent="0.3">
      <c r="C194" s="5"/>
      <c r="N194" s="5"/>
    </row>
    <row r="195" spans="3:14" x14ac:dyDescent="0.3">
      <c r="C195" s="5"/>
      <c r="N195" s="5"/>
    </row>
    <row r="196" spans="3:14" x14ac:dyDescent="0.3">
      <c r="C196" s="5"/>
      <c r="N196" s="5"/>
    </row>
    <row r="197" spans="3:14" x14ac:dyDescent="0.3">
      <c r="C197" s="5"/>
      <c r="N197" s="5"/>
    </row>
    <row r="198" spans="3:14" x14ac:dyDescent="0.3">
      <c r="C198" s="5"/>
      <c r="N198" s="5"/>
    </row>
    <row r="199" spans="3:14" x14ac:dyDescent="0.3">
      <c r="C199" s="5"/>
      <c r="N199" s="5"/>
    </row>
    <row r="200" spans="3:14" x14ac:dyDescent="0.3">
      <c r="C200" s="5"/>
      <c r="N200" s="5"/>
    </row>
    <row r="201" spans="3:14" x14ac:dyDescent="0.3">
      <c r="C201" s="5"/>
      <c r="N201" s="5"/>
    </row>
    <row r="202" spans="3:14" x14ac:dyDescent="0.3">
      <c r="C202" s="5"/>
      <c r="N202" s="5"/>
    </row>
    <row r="203" spans="3:14" x14ac:dyDescent="0.3">
      <c r="C203" s="5"/>
      <c r="N203" s="5"/>
    </row>
    <row r="204" spans="3:14" x14ac:dyDescent="0.3">
      <c r="C204" s="5"/>
      <c r="N204" s="5"/>
    </row>
    <row r="205" spans="3:14" x14ac:dyDescent="0.3">
      <c r="C205" s="5"/>
      <c r="N205" s="5"/>
    </row>
    <row r="206" spans="3:14" x14ac:dyDescent="0.3">
      <c r="C206" s="5"/>
      <c r="N206" s="5"/>
    </row>
    <row r="207" spans="3:14" x14ac:dyDescent="0.3">
      <c r="C207" s="5"/>
      <c r="N207" s="5"/>
    </row>
    <row r="208" spans="3:14" x14ac:dyDescent="0.3">
      <c r="C208" s="5"/>
      <c r="N208" s="5"/>
    </row>
    <row r="209" spans="3:14" x14ac:dyDescent="0.3">
      <c r="C209" s="5"/>
      <c r="N209" s="5"/>
    </row>
    <row r="210" spans="3:14" x14ac:dyDescent="0.3">
      <c r="C210" s="5"/>
      <c r="N210" s="5"/>
    </row>
    <row r="211" spans="3:14" x14ac:dyDescent="0.3">
      <c r="C211" s="5"/>
      <c r="N211" s="5"/>
    </row>
    <row r="212" spans="3:14" x14ac:dyDescent="0.3">
      <c r="C212" s="5"/>
      <c r="N212" s="5"/>
    </row>
    <row r="213" spans="3:14" x14ac:dyDescent="0.3">
      <c r="C213" s="5"/>
      <c r="N213" s="5"/>
    </row>
    <row r="214" spans="3:14" x14ac:dyDescent="0.3">
      <c r="C214" s="5"/>
      <c r="N214" s="5"/>
    </row>
    <row r="215" spans="3:14" x14ac:dyDescent="0.3">
      <c r="C215" s="5"/>
      <c r="N215" s="5"/>
    </row>
    <row r="216" spans="3:14" x14ac:dyDescent="0.3">
      <c r="C216" s="5"/>
      <c r="N216" s="5"/>
    </row>
    <row r="217" spans="3:14" x14ac:dyDescent="0.3">
      <c r="C217" s="5"/>
      <c r="N217" s="5"/>
    </row>
    <row r="218" spans="3:14" x14ac:dyDescent="0.3">
      <c r="C218" s="5"/>
      <c r="N218" s="5"/>
    </row>
    <row r="219" spans="3:14" x14ac:dyDescent="0.3">
      <c r="C219" s="5"/>
      <c r="N219" s="5"/>
    </row>
    <row r="220" spans="3:14" x14ac:dyDescent="0.3">
      <c r="C220" s="5"/>
      <c r="N220" s="5"/>
    </row>
    <row r="221" spans="3:14" x14ac:dyDescent="0.3">
      <c r="C221" s="5"/>
      <c r="N221" s="5"/>
    </row>
    <row r="222" spans="3:14" x14ac:dyDescent="0.3">
      <c r="C222" s="5"/>
      <c r="N222" s="5"/>
    </row>
    <row r="223" spans="3:14" x14ac:dyDescent="0.3">
      <c r="C223" s="5"/>
      <c r="N223" s="5"/>
    </row>
    <row r="224" spans="3:14" x14ac:dyDescent="0.3">
      <c r="C224" s="5"/>
      <c r="N224" s="5"/>
    </row>
    <row r="225" spans="3:14" x14ac:dyDescent="0.3">
      <c r="C225" s="5"/>
      <c r="N225" s="5"/>
    </row>
    <row r="226" spans="3:14" x14ac:dyDescent="0.3">
      <c r="C226" s="5"/>
      <c r="N226" s="5"/>
    </row>
    <row r="227" spans="3:14" x14ac:dyDescent="0.3">
      <c r="C227" s="5"/>
      <c r="N227" s="5"/>
    </row>
    <row r="228" spans="3:14" x14ac:dyDescent="0.3">
      <c r="C228" s="5"/>
      <c r="N228" s="5"/>
    </row>
    <row r="229" spans="3:14" x14ac:dyDescent="0.3">
      <c r="C229" s="5"/>
      <c r="N229" s="5"/>
    </row>
    <row r="230" spans="3:14" x14ac:dyDescent="0.3">
      <c r="C230" s="5"/>
      <c r="N230" s="5"/>
    </row>
    <row r="231" spans="3:14" x14ac:dyDescent="0.3">
      <c r="C231" s="5"/>
      <c r="N231" s="5"/>
    </row>
    <row r="232" spans="3:14" x14ac:dyDescent="0.3">
      <c r="C232" s="5"/>
      <c r="N232" s="5"/>
    </row>
    <row r="233" spans="3:14" x14ac:dyDescent="0.3">
      <c r="C233" s="5"/>
      <c r="N233" s="5"/>
    </row>
    <row r="234" spans="3:14" x14ac:dyDescent="0.3">
      <c r="C234" s="5"/>
      <c r="N234" s="5"/>
    </row>
    <row r="235" spans="3:14" x14ac:dyDescent="0.3">
      <c r="C235" s="5"/>
      <c r="N235" s="5"/>
    </row>
    <row r="236" spans="3:14" x14ac:dyDescent="0.3">
      <c r="C236" s="5"/>
      <c r="N236" s="5"/>
    </row>
    <row r="237" spans="3:14" x14ac:dyDescent="0.3">
      <c r="C237" s="5"/>
      <c r="N237" s="5"/>
    </row>
    <row r="238" spans="3:14" x14ac:dyDescent="0.3">
      <c r="C238" s="5"/>
      <c r="N238" s="5"/>
    </row>
    <row r="239" spans="3:14" x14ac:dyDescent="0.3">
      <c r="C239" s="5"/>
      <c r="N239" s="5"/>
    </row>
    <row r="240" spans="3:14" x14ac:dyDescent="0.3">
      <c r="C240" s="5"/>
      <c r="N240" s="5"/>
    </row>
    <row r="241" spans="3:14" x14ac:dyDescent="0.3">
      <c r="C241" s="5"/>
      <c r="N241" s="5"/>
    </row>
    <row r="242" spans="3:14" x14ac:dyDescent="0.3">
      <c r="C242" s="5"/>
      <c r="N242" s="5"/>
    </row>
    <row r="243" spans="3:14" x14ac:dyDescent="0.3">
      <c r="C243" s="5"/>
      <c r="N243" s="5"/>
    </row>
    <row r="244" spans="3:14" x14ac:dyDescent="0.3">
      <c r="C244" s="5"/>
      <c r="N244" s="5"/>
    </row>
    <row r="245" spans="3:14" x14ac:dyDescent="0.3">
      <c r="C245" s="5"/>
      <c r="N245" s="5"/>
    </row>
    <row r="246" spans="3:14" x14ac:dyDescent="0.3">
      <c r="C246" s="5"/>
      <c r="N246" s="5"/>
    </row>
    <row r="247" spans="3:14" x14ac:dyDescent="0.3">
      <c r="C247" s="5"/>
      <c r="N247" s="5"/>
    </row>
    <row r="248" spans="3:14" x14ac:dyDescent="0.3">
      <c r="C248" s="5"/>
      <c r="N248" s="5"/>
    </row>
    <row r="249" spans="3:14" x14ac:dyDescent="0.3">
      <c r="C249" s="5"/>
      <c r="N249" s="5"/>
    </row>
    <row r="250" spans="3:14" x14ac:dyDescent="0.3">
      <c r="C250" s="5"/>
      <c r="N250" s="5"/>
    </row>
    <row r="251" spans="3:14" x14ac:dyDescent="0.3">
      <c r="C251" s="5"/>
      <c r="N251" s="5"/>
    </row>
    <row r="252" spans="3:14" x14ac:dyDescent="0.3">
      <c r="C252" s="5"/>
      <c r="N252" s="5"/>
    </row>
    <row r="253" spans="3:14" x14ac:dyDescent="0.3">
      <c r="C253" s="5"/>
      <c r="N253" s="5"/>
    </row>
    <row r="254" spans="3:14" x14ac:dyDescent="0.3">
      <c r="C254" s="5"/>
      <c r="N254" s="5"/>
    </row>
    <row r="255" spans="3:14" x14ac:dyDescent="0.3">
      <c r="C255" s="5"/>
      <c r="N255" s="5"/>
    </row>
    <row r="256" spans="3:14" x14ac:dyDescent="0.3">
      <c r="C256" s="5"/>
      <c r="N256" s="5"/>
    </row>
    <row r="257" spans="3:14" x14ac:dyDescent="0.3">
      <c r="C257" s="5"/>
      <c r="N257" s="5"/>
    </row>
    <row r="258" spans="3:14" x14ac:dyDescent="0.3">
      <c r="C258" s="5"/>
      <c r="N258" s="5"/>
    </row>
    <row r="259" spans="3:14" x14ac:dyDescent="0.3">
      <c r="C259" s="5"/>
      <c r="N259" s="5"/>
    </row>
    <row r="260" spans="3:14" x14ac:dyDescent="0.3">
      <c r="C260" s="5"/>
      <c r="N260" s="5"/>
    </row>
    <row r="261" spans="3:14" x14ac:dyDescent="0.3">
      <c r="C261" s="5"/>
      <c r="N261" s="5"/>
    </row>
    <row r="262" spans="3:14" x14ac:dyDescent="0.3">
      <c r="C262" s="5"/>
      <c r="N262" s="5"/>
    </row>
    <row r="263" spans="3:14" x14ac:dyDescent="0.3">
      <c r="C263" s="5"/>
      <c r="N263" s="5"/>
    </row>
    <row r="264" spans="3:14" x14ac:dyDescent="0.3">
      <c r="C264" s="5"/>
      <c r="N264" s="5"/>
    </row>
    <row r="265" spans="3:14" x14ac:dyDescent="0.3">
      <c r="C265" s="5"/>
      <c r="N265" s="5"/>
    </row>
    <row r="266" spans="3:14" x14ac:dyDescent="0.3">
      <c r="C266" s="5"/>
      <c r="N266" s="5"/>
    </row>
    <row r="267" spans="3:14" x14ac:dyDescent="0.3">
      <c r="C267" s="5"/>
      <c r="N267" s="5"/>
    </row>
    <row r="268" spans="3:14" x14ac:dyDescent="0.3">
      <c r="C268" s="5"/>
      <c r="N268" s="5"/>
    </row>
    <row r="269" spans="3:14" x14ac:dyDescent="0.3">
      <c r="C269" s="5"/>
      <c r="N269" s="5"/>
    </row>
    <row r="270" spans="3:14" x14ac:dyDescent="0.3">
      <c r="C270" s="5"/>
      <c r="N270" s="5"/>
    </row>
    <row r="271" spans="3:14" x14ac:dyDescent="0.3">
      <c r="C271" s="5"/>
      <c r="N271" s="5"/>
    </row>
    <row r="272" spans="3:14" x14ac:dyDescent="0.3">
      <c r="C272" s="5"/>
      <c r="N272" s="5"/>
    </row>
    <row r="273" spans="3:14" x14ac:dyDescent="0.3">
      <c r="C273" s="5"/>
      <c r="N273" s="5"/>
    </row>
    <row r="274" spans="3:14" x14ac:dyDescent="0.3">
      <c r="C274" s="5"/>
      <c r="N274" s="5"/>
    </row>
    <row r="275" spans="3:14" x14ac:dyDescent="0.3">
      <c r="C275" s="5"/>
      <c r="N275" s="5"/>
    </row>
    <row r="276" spans="3:14" x14ac:dyDescent="0.3">
      <c r="C276" s="5"/>
      <c r="N276" s="5"/>
    </row>
    <row r="277" spans="3:14" x14ac:dyDescent="0.3">
      <c r="C277" s="5"/>
      <c r="N277" s="5"/>
    </row>
    <row r="278" spans="3:14" x14ac:dyDescent="0.3">
      <c r="C278" s="5"/>
      <c r="N278" s="5"/>
    </row>
    <row r="279" spans="3:14" x14ac:dyDescent="0.3">
      <c r="C279" s="5"/>
      <c r="N279" s="5"/>
    </row>
    <row r="280" spans="3:14" x14ac:dyDescent="0.3">
      <c r="C280" s="5"/>
      <c r="N280" s="5"/>
    </row>
    <row r="281" spans="3:14" x14ac:dyDescent="0.3">
      <c r="C281" s="5"/>
      <c r="N281" s="5"/>
    </row>
    <row r="282" spans="3:14" x14ac:dyDescent="0.3">
      <c r="C282" s="5"/>
      <c r="N282" s="5"/>
    </row>
    <row r="283" spans="3:14" x14ac:dyDescent="0.3">
      <c r="C283" s="5"/>
      <c r="N283" s="5"/>
    </row>
    <row r="284" spans="3:14" x14ac:dyDescent="0.3">
      <c r="C284" s="5"/>
      <c r="N284" s="5"/>
    </row>
    <row r="285" spans="3:14" x14ac:dyDescent="0.3">
      <c r="C285" s="5"/>
      <c r="N285" s="5"/>
    </row>
    <row r="286" spans="3:14" x14ac:dyDescent="0.3">
      <c r="C286" s="5"/>
      <c r="N286" s="5"/>
    </row>
    <row r="287" spans="3:14" x14ac:dyDescent="0.3">
      <c r="C287" s="5"/>
      <c r="N287" s="5"/>
    </row>
    <row r="288" spans="3:14" x14ac:dyDescent="0.3">
      <c r="C288" s="5"/>
      <c r="N288" s="5"/>
    </row>
    <row r="289" spans="3:14" x14ac:dyDescent="0.3">
      <c r="C289" s="5"/>
      <c r="N289" s="5"/>
    </row>
    <row r="290" spans="3:14" x14ac:dyDescent="0.3">
      <c r="C290" s="5"/>
      <c r="N290" s="5"/>
    </row>
    <row r="291" spans="3:14" x14ac:dyDescent="0.3">
      <c r="C291" s="5"/>
      <c r="N291" s="5"/>
    </row>
    <row r="292" spans="3:14" x14ac:dyDescent="0.3">
      <c r="C292" s="5"/>
      <c r="N292" s="5"/>
    </row>
    <row r="293" spans="3:14" x14ac:dyDescent="0.3">
      <c r="C293" s="5"/>
      <c r="N293" s="5"/>
    </row>
    <row r="294" spans="3:14" x14ac:dyDescent="0.3">
      <c r="C294" s="5"/>
      <c r="N294" s="5"/>
    </row>
    <row r="295" spans="3:14" x14ac:dyDescent="0.3">
      <c r="C295" s="5"/>
      <c r="N295" s="5"/>
    </row>
    <row r="296" spans="3:14" x14ac:dyDescent="0.3">
      <c r="C296" s="5"/>
      <c r="N296" s="5"/>
    </row>
    <row r="297" spans="3:14" x14ac:dyDescent="0.3">
      <c r="C297" s="5"/>
      <c r="N297" s="5"/>
    </row>
    <row r="298" spans="3:14" x14ac:dyDescent="0.3">
      <c r="C298" s="5"/>
      <c r="N298" s="5"/>
    </row>
    <row r="299" spans="3:14" x14ac:dyDescent="0.3">
      <c r="C299" s="5"/>
      <c r="N299" s="5"/>
    </row>
    <row r="300" spans="3:14" x14ac:dyDescent="0.3">
      <c r="C300" s="5"/>
      <c r="N300" s="5"/>
    </row>
    <row r="301" spans="3:14" x14ac:dyDescent="0.3">
      <c r="C301" s="5"/>
      <c r="N301" s="5"/>
    </row>
    <row r="302" spans="3:14" x14ac:dyDescent="0.3">
      <c r="C302" s="5"/>
      <c r="N302" s="5"/>
    </row>
    <row r="303" spans="3:14" x14ac:dyDescent="0.3">
      <c r="C303" s="5"/>
      <c r="N303" s="5"/>
    </row>
    <row r="304" spans="3:14" x14ac:dyDescent="0.3">
      <c r="C304" s="5"/>
      <c r="N304" s="5"/>
    </row>
    <row r="305" spans="3:14" x14ac:dyDescent="0.3">
      <c r="C305" s="5"/>
      <c r="N305" s="5"/>
    </row>
    <row r="306" spans="3:14" x14ac:dyDescent="0.3">
      <c r="C306" s="5"/>
      <c r="N306" s="5"/>
    </row>
    <row r="307" spans="3:14" x14ac:dyDescent="0.3">
      <c r="C307" s="5"/>
      <c r="N307" s="5"/>
    </row>
    <row r="308" spans="3:14" x14ac:dyDescent="0.3">
      <c r="C308" s="5"/>
      <c r="N308" s="5"/>
    </row>
    <row r="309" spans="3:14" x14ac:dyDescent="0.3">
      <c r="C309" s="5"/>
      <c r="N309" s="5"/>
    </row>
    <row r="310" spans="3:14" x14ac:dyDescent="0.3">
      <c r="C310" s="5"/>
      <c r="N310" s="5"/>
    </row>
    <row r="311" spans="3:14" x14ac:dyDescent="0.3">
      <c r="C311" s="5"/>
      <c r="N311" s="5"/>
    </row>
    <row r="312" spans="3:14" x14ac:dyDescent="0.3">
      <c r="C312" s="5"/>
      <c r="N312" s="5"/>
    </row>
    <row r="313" spans="3:14" x14ac:dyDescent="0.3">
      <c r="C313" s="5"/>
      <c r="N313" s="5"/>
    </row>
    <row r="314" spans="3:14" x14ac:dyDescent="0.3">
      <c r="C314" s="5"/>
      <c r="N314" s="5"/>
    </row>
    <row r="315" spans="3:14" x14ac:dyDescent="0.3">
      <c r="C315" s="5"/>
      <c r="N315" s="5"/>
    </row>
    <row r="316" spans="3:14" x14ac:dyDescent="0.3">
      <c r="C316" s="5"/>
      <c r="N316" s="5"/>
    </row>
    <row r="317" spans="3:14" x14ac:dyDescent="0.3">
      <c r="C317" s="5"/>
      <c r="N317" s="5"/>
    </row>
    <row r="318" spans="3:14" x14ac:dyDescent="0.3">
      <c r="C318" s="5"/>
      <c r="N318" s="5"/>
    </row>
    <row r="319" spans="3:14" x14ac:dyDescent="0.3">
      <c r="C319" s="5"/>
      <c r="N319" s="5"/>
    </row>
    <row r="320" spans="3:14" x14ac:dyDescent="0.3">
      <c r="C320" s="5"/>
      <c r="N320" s="5"/>
    </row>
    <row r="321" spans="3:14" x14ac:dyDescent="0.3">
      <c r="C321" s="5"/>
      <c r="N321" s="5"/>
    </row>
    <row r="322" spans="3:14" x14ac:dyDescent="0.3">
      <c r="C322" s="5"/>
      <c r="N322" s="5"/>
    </row>
    <row r="323" spans="3:14" x14ac:dyDescent="0.3">
      <c r="C323" s="5"/>
      <c r="N323" s="5"/>
    </row>
    <row r="324" spans="3:14" x14ac:dyDescent="0.3">
      <c r="C324" s="5"/>
      <c r="N324" s="5"/>
    </row>
    <row r="325" spans="3:14" x14ac:dyDescent="0.3">
      <c r="C325" s="5"/>
      <c r="N325" s="5"/>
    </row>
    <row r="326" spans="3:14" x14ac:dyDescent="0.3">
      <c r="C326" s="5"/>
      <c r="N326" s="5"/>
    </row>
    <row r="327" spans="3:14" x14ac:dyDescent="0.3">
      <c r="C327" s="5"/>
      <c r="N327" s="5"/>
    </row>
    <row r="328" spans="3:14" x14ac:dyDescent="0.3">
      <c r="C328" s="5"/>
      <c r="N328" s="5"/>
    </row>
    <row r="329" spans="3:14" x14ac:dyDescent="0.3">
      <c r="C329" s="5"/>
      <c r="N329" s="5"/>
    </row>
    <row r="330" spans="3:14" x14ac:dyDescent="0.3">
      <c r="C330" s="5"/>
      <c r="N330" s="5"/>
    </row>
    <row r="331" spans="3:14" x14ac:dyDescent="0.3">
      <c r="C331" s="5"/>
      <c r="N331" s="5"/>
    </row>
    <row r="332" spans="3:14" x14ac:dyDescent="0.3">
      <c r="C332" s="5"/>
      <c r="N332" s="5"/>
    </row>
    <row r="333" spans="3:14" x14ac:dyDescent="0.3">
      <c r="C333" s="5"/>
      <c r="N333" s="5"/>
    </row>
    <row r="334" spans="3:14" x14ac:dyDescent="0.3">
      <c r="C334" s="5"/>
      <c r="N334" s="5"/>
    </row>
    <row r="335" spans="3:14" x14ac:dyDescent="0.3">
      <c r="C335" s="5"/>
      <c r="N335" s="5"/>
    </row>
    <row r="336" spans="3:14" x14ac:dyDescent="0.3">
      <c r="C336" s="5"/>
      <c r="N336" s="5"/>
    </row>
    <row r="337" spans="3:14" x14ac:dyDescent="0.3">
      <c r="C337" s="5"/>
      <c r="N337" s="5"/>
    </row>
    <row r="338" spans="3:14" x14ac:dyDescent="0.3">
      <c r="C338" s="5"/>
      <c r="N338" s="5"/>
    </row>
    <row r="339" spans="3:14" x14ac:dyDescent="0.3">
      <c r="C339" s="5"/>
      <c r="N339" s="5"/>
    </row>
    <row r="340" spans="3:14" x14ac:dyDescent="0.3">
      <c r="C340" s="5"/>
      <c r="N340" s="5"/>
    </row>
    <row r="341" spans="3:14" x14ac:dyDescent="0.3">
      <c r="C341" s="5"/>
      <c r="N341" s="5"/>
    </row>
    <row r="342" spans="3:14" x14ac:dyDescent="0.3">
      <c r="C342" s="5"/>
      <c r="N342" s="5"/>
    </row>
    <row r="343" spans="3:14" x14ac:dyDescent="0.3">
      <c r="C343" s="5"/>
      <c r="N343" s="5"/>
    </row>
    <row r="344" spans="3:14" x14ac:dyDescent="0.3">
      <c r="C344" s="5"/>
      <c r="N344" s="5"/>
    </row>
    <row r="345" spans="3:14" x14ac:dyDescent="0.3">
      <c r="C345" s="5"/>
      <c r="N345" s="5"/>
    </row>
    <row r="346" spans="3:14" x14ac:dyDescent="0.3">
      <c r="C346" s="5"/>
      <c r="N346" s="5"/>
    </row>
    <row r="347" spans="3:14" x14ac:dyDescent="0.3">
      <c r="C347" s="5"/>
      <c r="N347" s="5"/>
    </row>
    <row r="348" spans="3:14" x14ac:dyDescent="0.3">
      <c r="C348" s="5"/>
      <c r="N348" s="5"/>
    </row>
    <row r="349" spans="3:14" x14ac:dyDescent="0.3">
      <c r="C349" s="5"/>
      <c r="N349" s="5"/>
    </row>
    <row r="350" spans="3:14" x14ac:dyDescent="0.3">
      <c r="C350" s="5"/>
      <c r="N350" s="5"/>
    </row>
    <row r="351" spans="3:14" x14ac:dyDescent="0.3">
      <c r="C351" s="5"/>
      <c r="N351" s="5"/>
    </row>
    <row r="352" spans="3:14" x14ac:dyDescent="0.3">
      <c r="C352" s="5"/>
      <c r="N352" s="5"/>
    </row>
    <row r="353" spans="3:14" x14ac:dyDescent="0.3">
      <c r="C353" s="5"/>
      <c r="N353" s="5"/>
    </row>
    <row r="355" spans="3:14" x14ac:dyDescent="0.3">
      <c r="C355" s="5"/>
      <c r="N355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5"/>
  <sheetViews>
    <sheetView showGridLines="0" zoomScale="90" workbookViewId="0"/>
  </sheetViews>
  <sheetFormatPr baseColWidth="10" defaultRowHeight="13" x14ac:dyDescent="0.3"/>
  <cols>
    <col min="1" max="1" width="11" customWidth="1"/>
    <col min="2" max="8" width="8.7265625" customWidth="1"/>
    <col min="9" max="9" width="3.453125" customWidth="1"/>
    <col min="10" max="10" width="9.1796875" style="7" customWidth="1"/>
    <col min="11" max="11" width="2.7265625" customWidth="1"/>
    <col min="12" max="12" width="11" customWidth="1"/>
    <col min="13" max="13" width="8.1796875" customWidth="1"/>
    <col min="14" max="14" width="8.81640625" bestFit="1" customWidth="1"/>
    <col min="15" max="19" width="8.1796875" customWidth="1"/>
    <col min="20" max="20" width="3.453125" customWidth="1"/>
    <col min="21" max="23" width="9.26953125" style="7" customWidth="1"/>
  </cols>
  <sheetData>
    <row r="1" spans="1:23" x14ac:dyDescent="0.3">
      <c r="B1">
        <v>30</v>
      </c>
      <c r="C1">
        <v>60</v>
      </c>
      <c r="D1">
        <v>90</v>
      </c>
      <c r="E1">
        <v>120</v>
      </c>
      <c r="F1">
        <v>150</v>
      </c>
      <c r="M1">
        <v>30</v>
      </c>
      <c r="N1">
        <v>60</v>
      </c>
      <c r="O1">
        <v>90</v>
      </c>
      <c r="P1">
        <v>120</v>
      </c>
      <c r="Q1">
        <v>150</v>
      </c>
    </row>
    <row r="3" spans="1:23" x14ac:dyDescent="0.3">
      <c r="A3" s="17">
        <f>DATA!B46+Lall!O29</f>
        <v>44</v>
      </c>
      <c r="B3">
        <f>IF(A3&gt;30,0,30-A$3)</f>
        <v>0</v>
      </c>
      <c r="C3">
        <f>IF($A3&gt;60,0,IF($A3&gt;30,$A3-30,30-B3))</f>
        <v>14</v>
      </c>
      <c r="D3">
        <f>IF($A3&gt;90,0,IF($A3&gt;60,$A3-60,30-C3-B3))</f>
        <v>16</v>
      </c>
      <c r="E3">
        <f>IF($A3&gt;120,0,IF($A3&gt;90,$A3-90,30-D3-C3-B3))</f>
        <v>0</v>
      </c>
      <c r="F3">
        <f>IF($A3&gt;150,0,IF($A3&gt;120,$A3-120,30-E3-D3-C3-B3))</f>
        <v>0</v>
      </c>
      <c r="L3" s="17">
        <f>DATA!C46+Lall!P29</f>
        <v>47</v>
      </c>
      <c r="M3">
        <f>IF(L3&gt;30,0,30-L$3)</f>
        <v>0</v>
      </c>
      <c r="N3">
        <f>IF($L3&gt;60,0,IF($L3&gt;30,$L3-30,30-M3))</f>
        <v>17</v>
      </c>
      <c r="O3">
        <f>IF($L3&gt;90,0,IF($L3&gt;60,$L3-60,30-N3-M3))</f>
        <v>13</v>
      </c>
      <c r="P3">
        <f>IF($L3&gt;120,0,IF($L3&gt;90,$L3-90,30-O3-N3-M3))</f>
        <v>0</v>
      </c>
      <c r="Q3">
        <f>IF($K3&gt;150,0,IF($K3&gt;120,$K3-120,30-P3-O3-N3-M3))</f>
        <v>0</v>
      </c>
    </row>
    <row r="4" spans="1:23" x14ac:dyDescent="0.3">
      <c r="W4" s="51">
        <f>DATA!C49</f>
        <v>21459</v>
      </c>
    </row>
    <row r="5" spans="1:23" ht="46.15" customHeight="1" x14ac:dyDescent="0.3">
      <c r="B5" s="11" t="s">
        <v>40</v>
      </c>
      <c r="C5" s="11" t="s">
        <v>69</v>
      </c>
      <c r="D5" s="11" t="s">
        <v>70</v>
      </c>
      <c r="E5" s="11" t="s">
        <v>71</v>
      </c>
      <c r="F5" s="11" t="s">
        <v>72</v>
      </c>
      <c r="G5" s="11" t="str">
        <f>DATA!E27</f>
        <v>Debt Pay-Off</v>
      </c>
      <c r="H5" s="11" t="str">
        <f>DATA!F27</f>
        <v>Taxes</v>
      </c>
      <c r="J5" s="12" t="s">
        <v>73</v>
      </c>
      <c r="M5" s="11" t="s">
        <v>75</v>
      </c>
      <c r="N5" s="11" t="s">
        <v>76</v>
      </c>
      <c r="O5" s="11" t="s">
        <v>77</v>
      </c>
      <c r="P5" s="11" t="s">
        <v>78</v>
      </c>
      <c r="Q5" s="11" t="s">
        <v>79</v>
      </c>
      <c r="R5" s="11" t="str">
        <f>G5</f>
        <v>Debt Pay-Off</v>
      </c>
      <c r="S5" s="11" t="str">
        <f>H5</f>
        <v>Taxes</v>
      </c>
      <c r="U5" s="12" t="s">
        <v>74</v>
      </c>
      <c r="V5" s="13" t="s">
        <v>80</v>
      </c>
      <c r="W5" s="13" t="s">
        <v>81</v>
      </c>
    </row>
    <row r="6" spans="1:23" ht="32.5" customHeight="1" x14ac:dyDescent="0.3">
      <c r="A6" t="s">
        <v>8</v>
      </c>
      <c r="B6" s="5">
        <f>DATA!B21/30*B$3</f>
        <v>0</v>
      </c>
      <c r="C6" s="27"/>
      <c r="D6" s="27"/>
      <c r="E6" s="27"/>
      <c r="F6" s="27"/>
      <c r="G6" s="27"/>
      <c r="H6" s="27"/>
      <c r="J6" s="50">
        <f t="shared" ref="J6:J21" si="0">SUM(B6:I6)</f>
        <v>0</v>
      </c>
      <c r="L6" t="s">
        <v>8</v>
      </c>
      <c r="M6" s="5">
        <f>DATA!C21/30*M$3</f>
        <v>0</v>
      </c>
      <c r="N6" s="27"/>
      <c r="O6" s="27"/>
      <c r="P6" s="27"/>
      <c r="Q6" s="27"/>
      <c r="R6" s="27"/>
      <c r="S6" s="27"/>
      <c r="U6" s="50">
        <f t="shared" ref="U6:U21" si="1">SUM(M6:T6)</f>
        <v>0</v>
      </c>
      <c r="V6" s="50">
        <f t="shared" ref="V6:V21" si="2">J6+U6</f>
        <v>0</v>
      </c>
      <c r="W6" s="48"/>
    </row>
    <row r="7" spans="1:23" x14ac:dyDescent="0.3">
      <c r="A7" s="6" t="s">
        <v>47</v>
      </c>
      <c r="B7" s="5">
        <f>DATA!B22/30*B$3</f>
        <v>0</v>
      </c>
      <c r="C7" s="5">
        <f>DATA!B21/30*C$3</f>
        <v>88666.666666666657</v>
      </c>
      <c r="J7" s="50">
        <f t="shared" si="0"/>
        <v>88666.666666666657</v>
      </c>
      <c r="L7" s="6" t="s">
        <v>9</v>
      </c>
      <c r="M7" s="5">
        <f>DATA!C22/30*M$3</f>
        <v>0</v>
      </c>
      <c r="N7" s="5">
        <f>DATA!C21/30*N$3</f>
        <v>-82166.666666666657</v>
      </c>
      <c r="U7" s="50">
        <f t="shared" si="1"/>
        <v>-82166.666666666657</v>
      </c>
      <c r="V7" s="50">
        <f t="shared" si="2"/>
        <v>6500</v>
      </c>
    </row>
    <row r="8" spans="1:23" x14ac:dyDescent="0.3">
      <c r="A8" s="6" t="s">
        <v>10</v>
      </c>
      <c r="B8" s="5">
        <f>DATA!B23/30*B$3</f>
        <v>0</v>
      </c>
      <c r="C8" s="5">
        <f>DATA!B22/30*C$3</f>
        <v>93333.333333333343</v>
      </c>
      <c r="D8" s="5">
        <f>DATA!B21/30*D$3</f>
        <v>101333.33333333333</v>
      </c>
      <c r="J8" s="50">
        <f t="shared" si="0"/>
        <v>194666.66666666669</v>
      </c>
      <c r="L8" s="6" t="s">
        <v>10</v>
      </c>
      <c r="M8" s="5">
        <f>DATA!C23/30*M$3</f>
        <v>0</v>
      </c>
      <c r="N8" s="5">
        <f>DATA!C22/30*N$3</f>
        <v>-62333.333333333328</v>
      </c>
      <c r="O8" s="5">
        <f>DATA!C21/30*O$3</f>
        <v>-62833.333333333328</v>
      </c>
      <c r="U8" s="50">
        <f t="shared" si="1"/>
        <v>-125166.66666666666</v>
      </c>
      <c r="V8" s="50">
        <f t="shared" si="2"/>
        <v>69500.000000000029</v>
      </c>
    </row>
    <row r="9" spans="1:23" x14ac:dyDescent="0.3">
      <c r="A9" s="6" t="s">
        <v>48</v>
      </c>
      <c r="B9" s="5">
        <f>DATA!B24/30*B$3</f>
        <v>0</v>
      </c>
      <c r="C9" s="5">
        <f>DATA!B23/30*C$3</f>
        <v>84000</v>
      </c>
      <c r="D9" s="5">
        <f>DATA!B22/30*D$3</f>
        <v>106666.66666666667</v>
      </c>
      <c r="E9" s="49">
        <f>DATA!B21/30*E$3</f>
        <v>0</v>
      </c>
      <c r="J9" s="50">
        <f t="shared" si="0"/>
        <v>190666.66666666669</v>
      </c>
      <c r="L9" s="6" t="s">
        <v>11</v>
      </c>
      <c r="M9" s="5">
        <f>DATA!C24/30*M$3</f>
        <v>0</v>
      </c>
      <c r="N9" s="5">
        <f>DATA!C23/30*N$3</f>
        <v>-102000</v>
      </c>
      <c r="O9" s="5">
        <f>DATA!C22/30*O$3</f>
        <v>-47666.666666666664</v>
      </c>
      <c r="P9" s="49">
        <f>DATA!C21/30*P$3</f>
        <v>0</v>
      </c>
      <c r="U9" s="50">
        <f t="shared" si="1"/>
        <v>-149666.66666666666</v>
      </c>
      <c r="V9" s="50">
        <f t="shared" si="2"/>
        <v>41000.000000000029</v>
      </c>
    </row>
    <row r="10" spans="1:23" x14ac:dyDescent="0.3">
      <c r="A10" s="6" t="s">
        <v>0</v>
      </c>
      <c r="B10" s="9">
        <f>DATA!B28/30*B$3</f>
        <v>0</v>
      </c>
      <c r="C10" s="9">
        <f>DATA!B24/30*C$3</f>
        <v>42000</v>
      </c>
      <c r="D10" s="9">
        <f>DATA!B23/30*D$3</f>
        <v>96000</v>
      </c>
      <c r="E10" s="9">
        <f>DATA!B22/30*E$3</f>
        <v>0</v>
      </c>
      <c r="F10" s="9">
        <f>DATA!B21/30*F$3</f>
        <v>0</v>
      </c>
      <c r="G10" s="9">
        <f>IF(DATA!$E28&gt;0,DATA!$E28,0)</f>
        <v>0</v>
      </c>
      <c r="H10" s="9">
        <f>IF(DATA!F28&gt;0,DATA!F28,0)</f>
        <v>0</v>
      </c>
      <c r="J10" s="10">
        <f t="shared" si="0"/>
        <v>138000</v>
      </c>
      <c r="L10" s="6" t="s">
        <v>0</v>
      </c>
      <c r="M10" s="9">
        <f>DATA!C28/30*M$3</f>
        <v>0</v>
      </c>
      <c r="N10" s="9">
        <f>DATA!C24/30*N$3</f>
        <v>-62333.333333333328</v>
      </c>
      <c r="O10" s="9">
        <f>DATA!C23/30*O$3</f>
        <v>-78000</v>
      </c>
      <c r="P10" s="9">
        <f>DATA!C22/30*P$3</f>
        <v>0</v>
      </c>
      <c r="Q10" s="9">
        <f>DATA!C21/30*Q$3</f>
        <v>0</v>
      </c>
      <c r="R10" s="9">
        <f>IF(DATA!$E28&lt;0,DATA!$E28,0)</f>
        <v>0</v>
      </c>
      <c r="S10" s="9">
        <f>IF(DATA!$F28&lt;0,DATA!$F28,0)</f>
        <v>0</v>
      </c>
      <c r="U10" s="10">
        <f t="shared" si="1"/>
        <v>-140333.33333333331</v>
      </c>
      <c r="V10" s="10">
        <f t="shared" si="2"/>
        <v>-2333.3333333333139</v>
      </c>
      <c r="W10" s="10">
        <f>V10+DATA!C$49</f>
        <v>19125.666666666686</v>
      </c>
    </row>
    <row r="11" spans="1:23" x14ac:dyDescent="0.3">
      <c r="A11" s="6" t="s">
        <v>1</v>
      </c>
      <c r="B11" s="9">
        <f>DATA!B29/30*B$3</f>
        <v>0</v>
      </c>
      <c r="C11" s="9">
        <f>DATA!B28/30*C$3</f>
        <v>46666.666666666672</v>
      </c>
      <c r="D11" s="9">
        <f>DATA!B24/30*D$3</f>
        <v>48000</v>
      </c>
      <c r="E11" s="9">
        <f>DATA!B23/30*E$3</f>
        <v>0</v>
      </c>
      <c r="F11" s="9">
        <f>DATA!B22/30*F$3</f>
        <v>0</v>
      </c>
      <c r="G11" s="9">
        <f>IF(DATA!E29&gt;0,DATA!E29,0)</f>
        <v>0</v>
      </c>
      <c r="H11" s="9">
        <f>IF(DATA!F29&gt;0,DATA!F29,0)</f>
        <v>0</v>
      </c>
      <c r="J11" s="10">
        <f t="shared" si="0"/>
        <v>94666.666666666672</v>
      </c>
      <c r="L11" s="6" t="s">
        <v>1</v>
      </c>
      <c r="M11" s="9">
        <f>DATA!C29/30*M$3</f>
        <v>0</v>
      </c>
      <c r="N11" s="9">
        <f>DATA!C28/30*N$3</f>
        <v>-62333.333333333328</v>
      </c>
      <c r="O11" s="9">
        <f>DATA!C24/30*O$3</f>
        <v>-47666.666666666664</v>
      </c>
      <c r="P11" s="9">
        <f>DATA!C23/30*P$3</f>
        <v>0</v>
      </c>
      <c r="Q11" s="9">
        <f>DATA!C22/30*Q$3</f>
        <v>0</v>
      </c>
      <c r="R11" s="9">
        <f>IF(DATA!$E29&lt;0,DATA!$E29,0)</f>
        <v>0</v>
      </c>
      <c r="S11" s="9">
        <f>IF(DATA!$F29&lt;0,DATA!$F29,0)</f>
        <v>0</v>
      </c>
      <c r="U11" s="10">
        <f t="shared" si="1"/>
        <v>-110000</v>
      </c>
      <c r="V11" s="10">
        <f t="shared" si="2"/>
        <v>-15333.333333333328</v>
      </c>
      <c r="W11" s="10">
        <f>V11+DATA!C$49</f>
        <v>6125.6666666666715</v>
      </c>
    </row>
    <row r="12" spans="1:23" x14ac:dyDescent="0.3">
      <c r="A12" s="6" t="s">
        <v>45</v>
      </c>
      <c r="B12" s="9">
        <f>DATA!B30/30*B$3</f>
        <v>0</v>
      </c>
      <c r="C12" s="9">
        <f>DATA!B29/30*C$3</f>
        <v>70000</v>
      </c>
      <c r="D12" s="9">
        <f>DATA!B28/30*D$3</f>
        <v>53333.333333333336</v>
      </c>
      <c r="E12" s="9">
        <f>DATA!B24/30*E$3</f>
        <v>0</v>
      </c>
      <c r="F12" s="9">
        <f>DATA!B23/30*F$3</f>
        <v>0</v>
      </c>
      <c r="G12" s="9">
        <f>IF(DATA!E30&gt;0,DATA!E30,0)</f>
        <v>0</v>
      </c>
      <c r="H12" s="9">
        <f>IF(DATA!F30&gt;0,DATA!F30,0)</f>
        <v>0</v>
      </c>
      <c r="J12" s="10">
        <f t="shared" si="0"/>
        <v>123333.33333333334</v>
      </c>
      <c r="L12" s="6" t="s">
        <v>2</v>
      </c>
      <c r="M12" s="9">
        <f>DATA!C30/30*M$3</f>
        <v>0</v>
      </c>
      <c r="N12" s="9">
        <f>DATA!C29/30*N$3</f>
        <v>-68000</v>
      </c>
      <c r="O12" s="9">
        <f>DATA!C28/30*O$3</f>
        <v>-47666.666666666664</v>
      </c>
      <c r="P12" s="9">
        <f>DATA!C24/30*P$3</f>
        <v>0</v>
      </c>
      <c r="Q12" s="9">
        <f>DATA!C23/30*Q$3</f>
        <v>0</v>
      </c>
      <c r="R12" s="9">
        <f>IF(DATA!$E30&lt;0,DATA!$E30,0)</f>
        <v>-55000</v>
      </c>
      <c r="S12" s="9">
        <f>IF(DATA!$F30&lt;0,DATA!$F30,0)</f>
        <v>-25000</v>
      </c>
      <c r="U12" s="10">
        <f t="shared" si="1"/>
        <v>-195666.66666666666</v>
      </c>
      <c r="V12" s="10">
        <f t="shared" si="2"/>
        <v>-72333.333333333314</v>
      </c>
      <c r="W12" s="10">
        <f>V12+DATA!C$49</f>
        <v>-50874.333333333314</v>
      </c>
    </row>
    <row r="13" spans="1:23" x14ac:dyDescent="0.3">
      <c r="A13" s="6" t="s">
        <v>3</v>
      </c>
      <c r="B13" s="9">
        <f>DATA!B31/30*B$3</f>
        <v>0</v>
      </c>
      <c r="C13" s="9">
        <f>DATA!B30/30*C$3</f>
        <v>88200</v>
      </c>
      <c r="D13" s="9">
        <f>DATA!B29/30*D$3</f>
        <v>80000</v>
      </c>
      <c r="E13" s="9">
        <f>DATA!B28/30*E$3</f>
        <v>0</v>
      </c>
      <c r="F13" s="9">
        <f>DATA!B24/30*F$3</f>
        <v>0</v>
      </c>
      <c r="G13" s="9">
        <f>IF(DATA!E31&gt;0,DATA!E31,0)</f>
        <v>0</v>
      </c>
      <c r="H13" s="9">
        <f>IF(DATA!F31&gt;0,DATA!F31,0)</f>
        <v>0</v>
      </c>
      <c r="J13" s="10">
        <f t="shared" si="0"/>
        <v>168200</v>
      </c>
      <c r="L13" s="6" t="s">
        <v>3</v>
      </c>
      <c r="M13" s="9">
        <f>DATA!C31/30*M$3</f>
        <v>0</v>
      </c>
      <c r="N13" s="9">
        <f>DATA!C30/30*N$3</f>
        <v>-70833.333333333343</v>
      </c>
      <c r="O13" s="9">
        <f>DATA!C29/30*O$3</f>
        <v>-52000</v>
      </c>
      <c r="P13" s="9">
        <f>DATA!C28/30*P$3</f>
        <v>0</v>
      </c>
      <c r="Q13" s="9">
        <f>DATA!C24/30*Q$3</f>
        <v>0</v>
      </c>
      <c r="R13" s="9">
        <f>IF(DATA!$E31&lt;0,DATA!$E31,0)</f>
        <v>0</v>
      </c>
      <c r="S13" s="9">
        <f>IF(DATA!$F31&lt;0,DATA!$F31,0)</f>
        <v>0</v>
      </c>
      <c r="U13" s="10">
        <f t="shared" si="1"/>
        <v>-122833.33333333334</v>
      </c>
      <c r="V13" s="10">
        <f t="shared" si="2"/>
        <v>45366.666666666657</v>
      </c>
      <c r="W13" s="10">
        <f>V13+DATA!C$49</f>
        <v>66825.666666666657</v>
      </c>
    </row>
    <row r="14" spans="1:23" x14ac:dyDescent="0.3">
      <c r="A14" s="6" t="s">
        <v>46</v>
      </c>
      <c r="B14" s="9">
        <f>DATA!B32/30*B$3</f>
        <v>0</v>
      </c>
      <c r="C14" s="9">
        <f>DATA!B31/30*C$3</f>
        <v>79333.333333333343</v>
      </c>
      <c r="D14" s="9">
        <f>DATA!B30/30*D$3</f>
        <v>100800</v>
      </c>
      <c r="E14" s="9">
        <f>DATA!B29/30*E$3</f>
        <v>0</v>
      </c>
      <c r="F14" s="9">
        <f>DATA!B28/30*F$3</f>
        <v>0</v>
      </c>
      <c r="G14" s="9">
        <f>IF(DATA!E32&gt;0,DATA!E32,0)</f>
        <v>0</v>
      </c>
      <c r="H14" s="9">
        <f>IF(DATA!F32&gt;0,DATA!F32,0)</f>
        <v>0</v>
      </c>
      <c r="J14" s="10">
        <f t="shared" si="0"/>
        <v>180133.33333333334</v>
      </c>
      <c r="L14" s="6" t="s">
        <v>4</v>
      </c>
      <c r="M14" s="9">
        <f>DATA!C32/30*M$3</f>
        <v>0</v>
      </c>
      <c r="N14" s="9">
        <f>DATA!C31/30*N$3</f>
        <v>-63466.666666666672</v>
      </c>
      <c r="O14" s="9">
        <f>DATA!C30/30*O$3</f>
        <v>-54166.666666666672</v>
      </c>
      <c r="P14" s="9">
        <f>DATA!C29/30*P$3</f>
        <v>0</v>
      </c>
      <c r="Q14" s="9">
        <f>DATA!C28/30*Q$3</f>
        <v>0</v>
      </c>
      <c r="R14" s="9">
        <f>IF(DATA!$E32&lt;0,DATA!$E32,0)</f>
        <v>0</v>
      </c>
      <c r="S14" s="9">
        <f>IF(DATA!$F32&lt;0,DATA!$F32,0)</f>
        <v>0</v>
      </c>
      <c r="U14" s="10">
        <f t="shared" si="1"/>
        <v>-117633.33333333334</v>
      </c>
      <c r="V14" s="10">
        <f t="shared" si="2"/>
        <v>62500</v>
      </c>
      <c r="W14" s="10">
        <f>V14+DATA!C$49</f>
        <v>83959</v>
      </c>
    </row>
    <row r="15" spans="1:23" x14ac:dyDescent="0.3">
      <c r="A15" s="6" t="s">
        <v>5</v>
      </c>
      <c r="B15" s="9">
        <f>DATA!B33/30*B$3</f>
        <v>0</v>
      </c>
      <c r="C15" s="9">
        <f>DATA!B32/30*C$3</f>
        <v>93333.333333333343</v>
      </c>
      <c r="D15" s="9">
        <f>DATA!B31/30*D$3</f>
        <v>90666.666666666672</v>
      </c>
      <c r="E15" s="9">
        <f>DATA!B30/30*E$3</f>
        <v>0</v>
      </c>
      <c r="F15" s="9">
        <f>DATA!B29/30*F$3</f>
        <v>0</v>
      </c>
      <c r="G15" s="9">
        <f>IF(DATA!E33&gt;0,DATA!E33,0)</f>
        <v>0</v>
      </c>
      <c r="H15" s="9">
        <f>IF(DATA!F33&gt;0,DATA!F33,0)</f>
        <v>0</v>
      </c>
      <c r="J15" s="10">
        <f t="shared" si="0"/>
        <v>184000</v>
      </c>
      <c r="L15" s="6" t="s">
        <v>5</v>
      </c>
      <c r="M15" s="9">
        <f>DATA!C33/30*M$3</f>
        <v>0</v>
      </c>
      <c r="N15" s="9">
        <f>DATA!C32/30*N$3</f>
        <v>-73666.666666666657</v>
      </c>
      <c r="O15" s="9">
        <f>DATA!C31/30*O$3</f>
        <v>-48533.333333333336</v>
      </c>
      <c r="P15" s="9">
        <f>DATA!C30/30*P$3</f>
        <v>0</v>
      </c>
      <c r="Q15" s="9">
        <f>DATA!C29/30*Q$3</f>
        <v>0</v>
      </c>
      <c r="R15" s="9">
        <f>IF(DATA!$E33&lt;0,DATA!$E33,0)</f>
        <v>-55000</v>
      </c>
      <c r="S15" s="9">
        <f>IF(DATA!$F33&lt;0,DATA!$F33,0)</f>
        <v>-25000</v>
      </c>
      <c r="U15" s="10">
        <f t="shared" si="1"/>
        <v>-202200</v>
      </c>
      <c r="V15" s="10">
        <f t="shared" si="2"/>
        <v>-18200</v>
      </c>
      <c r="W15" s="10">
        <f>V15+DATA!C$49</f>
        <v>3259</v>
      </c>
    </row>
    <row r="16" spans="1:23" x14ac:dyDescent="0.3">
      <c r="A16" s="6" t="s">
        <v>6</v>
      </c>
      <c r="B16" s="9">
        <f>DATA!B34/30*B$3</f>
        <v>0</v>
      </c>
      <c r="C16" s="9">
        <f>DATA!B33/30*C$3</f>
        <v>79333.333333333343</v>
      </c>
      <c r="D16" s="9">
        <f>DATA!B32/30*D$3</f>
        <v>106666.66666666667</v>
      </c>
      <c r="E16" s="9">
        <f>DATA!B31/30*E$3</f>
        <v>0</v>
      </c>
      <c r="F16" s="9">
        <f>DATA!B30/30*F$3</f>
        <v>0</v>
      </c>
      <c r="G16" s="9">
        <f>IF(DATA!E34&gt;0,DATA!E34,0)</f>
        <v>0</v>
      </c>
      <c r="H16" s="9">
        <f>IF(DATA!F34&gt;0,DATA!F34,0)</f>
        <v>0</v>
      </c>
      <c r="J16" s="10">
        <f t="shared" si="0"/>
        <v>186000</v>
      </c>
      <c r="L16" s="6" t="s">
        <v>6</v>
      </c>
      <c r="M16" s="9">
        <f>DATA!C34/30*M$3</f>
        <v>0</v>
      </c>
      <c r="N16" s="9">
        <f>DATA!C33/30*N$3</f>
        <v>-90666.666666666657</v>
      </c>
      <c r="O16" s="9">
        <f>DATA!C32/30*O$3</f>
        <v>-56333.333333333328</v>
      </c>
      <c r="P16" s="9">
        <f>DATA!C31/30*P$3</f>
        <v>0</v>
      </c>
      <c r="Q16" s="9">
        <f>DATA!C30/30*Q$3</f>
        <v>0</v>
      </c>
      <c r="R16" s="9">
        <f>IF(DATA!$E34&lt;0,DATA!$E34,0)</f>
        <v>0</v>
      </c>
      <c r="S16" s="9">
        <f>IF(DATA!$F34&lt;0,DATA!$F34,0)</f>
        <v>0</v>
      </c>
      <c r="U16" s="10">
        <f t="shared" si="1"/>
        <v>-147000</v>
      </c>
      <c r="V16" s="10">
        <f t="shared" si="2"/>
        <v>39000</v>
      </c>
      <c r="W16" s="10">
        <f>V16+DATA!C$49</f>
        <v>60459</v>
      </c>
    </row>
    <row r="17" spans="1:23" x14ac:dyDescent="0.3">
      <c r="A17" s="6" t="s">
        <v>7</v>
      </c>
      <c r="B17" s="9">
        <f>DATA!B35/30*B$3</f>
        <v>0</v>
      </c>
      <c r="C17" s="9">
        <f>DATA!B34/30*C$3</f>
        <v>42000</v>
      </c>
      <c r="D17" s="9">
        <f>DATA!B33/30*D$3</f>
        <v>90666.666666666672</v>
      </c>
      <c r="E17" s="9">
        <f>DATA!B32/30*E$3</f>
        <v>0</v>
      </c>
      <c r="F17" s="9">
        <f>DATA!B31/30*F$3</f>
        <v>0</v>
      </c>
      <c r="G17" s="9">
        <f>IF(DATA!E35&gt;0,DATA!E35,0)</f>
        <v>0</v>
      </c>
      <c r="H17" s="9">
        <f>IF(DATA!F35&gt;0,DATA!F35,0)</f>
        <v>0</v>
      </c>
      <c r="J17" s="10">
        <f t="shared" si="0"/>
        <v>132666.66666666669</v>
      </c>
      <c r="L17" s="6" t="s">
        <v>7</v>
      </c>
      <c r="M17" s="9">
        <f>DATA!C35/30*M$3</f>
        <v>0</v>
      </c>
      <c r="N17" s="9">
        <f>DATA!C34/30*N$3</f>
        <v>-63466.666666666672</v>
      </c>
      <c r="O17" s="9">
        <f>DATA!C33/30*O$3</f>
        <v>-69333.333333333328</v>
      </c>
      <c r="P17" s="9">
        <f>DATA!C32/30*P$3</f>
        <v>0</v>
      </c>
      <c r="Q17" s="9">
        <f>DATA!C31/30*Q$3</f>
        <v>0</v>
      </c>
      <c r="R17" s="9">
        <f>IF(DATA!$E35&lt;0,DATA!$E35,0)</f>
        <v>0</v>
      </c>
      <c r="S17" s="9">
        <f>IF(DATA!$F35&lt;0,DATA!$F35,0)</f>
        <v>0</v>
      </c>
      <c r="U17" s="10">
        <f t="shared" si="1"/>
        <v>-132800</v>
      </c>
      <c r="V17" s="10">
        <f t="shared" si="2"/>
        <v>-133.33333333331393</v>
      </c>
      <c r="W17" s="10">
        <f>V17+DATA!C$49</f>
        <v>21325.666666666686</v>
      </c>
    </row>
    <row r="18" spans="1:23" x14ac:dyDescent="0.3">
      <c r="A18" s="6" t="s">
        <v>8</v>
      </c>
      <c r="B18" s="9">
        <f>DATA!B36/30*B$3</f>
        <v>0</v>
      </c>
      <c r="C18" s="9">
        <f>DATA!B35/30*C$3</f>
        <v>46666.666666666672</v>
      </c>
      <c r="D18" s="9">
        <f>DATA!B34/30*D$3</f>
        <v>48000</v>
      </c>
      <c r="E18" s="9">
        <f>DATA!B33/30*E$3</f>
        <v>0</v>
      </c>
      <c r="F18" s="9">
        <f>DATA!B32/30*F$3</f>
        <v>0</v>
      </c>
      <c r="G18" s="9">
        <f>IF(DATA!E36&gt;0,DATA!E36,0)</f>
        <v>0</v>
      </c>
      <c r="H18" s="9">
        <f>IF(DATA!F36&gt;0,DATA!F36,0)</f>
        <v>0</v>
      </c>
      <c r="J18" s="10">
        <f t="shared" si="0"/>
        <v>94666.666666666672</v>
      </c>
      <c r="L18" s="6" t="s">
        <v>8</v>
      </c>
      <c r="M18" s="9">
        <f>DATA!C36/30*M$3</f>
        <v>0</v>
      </c>
      <c r="N18" s="9">
        <f>DATA!C35/30*N$3</f>
        <v>-63466.666666666672</v>
      </c>
      <c r="O18" s="9">
        <f>DATA!C34/30*O$3</f>
        <v>-48533.333333333336</v>
      </c>
      <c r="P18" s="9">
        <f>DATA!C33/30*P$3</f>
        <v>0</v>
      </c>
      <c r="Q18" s="9">
        <f>DATA!C32/30*Q$3</f>
        <v>0</v>
      </c>
      <c r="R18" s="9">
        <f>IF(DATA!$E36&lt;0,DATA!$E36,0)</f>
        <v>-55000</v>
      </c>
      <c r="S18" s="9">
        <f>IF(DATA!$F36&lt;0,DATA!$F36,0)</f>
        <v>-25000</v>
      </c>
      <c r="U18" s="10">
        <f t="shared" si="1"/>
        <v>-192000</v>
      </c>
      <c r="V18" s="10">
        <f t="shared" si="2"/>
        <v>-97333.333333333328</v>
      </c>
      <c r="W18" s="10">
        <f>V18+DATA!C$49</f>
        <v>-75874.333333333328</v>
      </c>
    </row>
    <row r="19" spans="1:23" x14ac:dyDescent="0.3">
      <c r="A19" s="6" t="s">
        <v>47</v>
      </c>
      <c r="B19" s="9">
        <f>DATA!B37/30*B$3</f>
        <v>0</v>
      </c>
      <c r="C19" s="9">
        <f>DATA!B36/30*C$3</f>
        <v>88666.666666666657</v>
      </c>
      <c r="D19" s="9">
        <f>DATA!B35/30*D$3</f>
        <v>53333.333333333336</v>
      </c>
      <c r="E19" s="9">
        <f>DATA!B34/30*E$3</f>
        <v>0</v>
      </c>
      <c r="F19" s="9">
        <f>DATA!B33/30*F$3</f>
        <v>0</v>
      </c>
      <c r="G19" s="9">
        <f>IF(DATA!E37&gt;0,DATA!E37,0)</f>
        <v>0</v>
      </c>
      <c r="H19" s="9">
        <f>IF(DATA!F37&gt;0,DATA!F37,0)</f>
        <v>0</v>
      </c>
      <c r="J19" s="10">
        <f t="shared" si="0"/>
        <v>142000</v>
      </c>
      <c r="L19" s="6" t="s">
        <v>9</v>
      </c>
      <c r="M19" s="9">
        <f>DATA!C37/30*M$3</f>
        <v>0</v>
      </c>
      <c r="N19" s="9">
        <f>DATA!C36/30*N$3</f>
        <v>-82166.666666666657</v>
      </c>
      <c r="O19" s="9">
        <f>DATA!C35/30*O$3</f>
        <v>-48533.333333333336</v>
      </c>
      <c r="P19" s="9">
        <f>DATA!C34/30*P$3</f>
        <v>0</v>
      </c>
      <c r="Q19" s="9">
        <f>DATA!C33/30*Q$3</f>
        <v>0</v>
      </c>
      <c r="R19" s="9">
        <f>IF(DATA!$E37&lt;0,DATA!$E37,0)</f>
        <v>0</v>
      </c>
      <c r="S19" s="9">
        <f>IF(DATA!$F37&lt;0,DATA!$F37,0)</f>
        <v>0</v>
      </c>
      <c r="U19" s="10">
        <f t="shared" si="1"/>
        <v>-130700</v>
      </c>
      <c r="V19" s="10">
        <f t="shared" si="2"/>
        <v>11300</v>
      </c>
      <c r="W19" s="10">
        <f>V19+DATA!C$49</f>
        <v>32759</v>
      </c>
    </row>
    <row r="20" spans="1:23" x14ac:dyDescent="0.3">
      <c r="A20" s="6" t="s">
        <v>10</v>
      </c>
      <c r="B20" s="9">
        <f>DATA!B38/30*B$3</f>
        <v>0</v>
      </c>
      <c r="C20" s="9">
        <f>DATA!B37/30*C$3</f>
        <v>93333.333333333343</v>
      </c>
      <c r="D20" s="9">
        <f>DATA!B36/30*D$3</f>
        <v>101333.33333333333</v>
      </c>
      <c r="E20" s="9">
        <f>DATA!B35/30*E$3</f>
        <v>0</v>
      </c>
      <c r="F20" s="9">
        <f>DATA!B34/30*F$3</f>
        <v>0</v>
      </c>
      <c r="G20" s="9">
        <f>IF(DATA!E38&gt;0,DATA!E38,0)</f>
        <v>0</v>
      </c>
      <c r="H20" s="9">
        <f>IF(DATA!F38&gt;0,DATA!F38,0)</f>
        <v>0</v>
      </c>
      <c r="J20" s="10">
        <f t="shared" si="0"/>
        <v>194666.66666666669</v>
      </c>
      <c r="L20" s="6" t="s">
        <v>10</v>
      </c>
      <c r="M20" s="9">
        <f>DATA!C38/30*M$3</f>
        <v>0</v>
      </c>
      <c r="N20" s="9">
        <f>DATA!C37/30*N$3</f>
        <v>-85000</v>
      </c>
      <c r="O20" s="9">
        <f>DATA!C36/30*O$3</f>
        <v>-62833.333333333328</v>
      </c>
      <c r="P20" s="9">
        <f>DATA!C35/30*P$3</f>
        <v>0</v>
      </c>
      <c r="Q20" s="9">
        <f>DATA!C34/30*Q$3</f>
        <v>0</v>
      </c>
      <c r="R20" s="9">
        <f>IF(DATA!$E38&lt;0,DATA!$E38,0)</f>
        <v>0</v>
      </c>
      <c r="S20" s="9">
        <f>IF(DATA!$F38&lt;0,DATA!$F38,0)</f>
        <v>0</v>
      </c>
      <c r="U20" s="10">
        <f t="shared" si="1"/>
        <v>-147833.33333333331</v>
      </c>
      <c r="V20" s="10">
        <f t="shared" si="2"/>
        <v>46833.333333333372</v>
      </c>
      <c r="W20" s="10">
        <f>V20+DATA!C$49</f>
        <v>68292.333333333372</v>
      </c>
    </row>
    <row r="21" spans="1:23" x14ac:dyDescent="0.3">
      <c r="A21" s="6" t="s">
        <v>48</v>
      </c>
      <c r="B21" s="9">
        <f>DATA!B39/30*B$3</f>
        <v>0</v>
      </c>
      <c r="C21" s="9">
        <f>DATA!B38/30*C$3</f>
        <v>84000</v>
      </c>
      <c r="D21" s="9">
        <f>DATA!B37/30*D$3</f>
        <v>106666.66666666667</v>
      </c>
      <c r="E21" s="9">
        <f>DATA!B36/30*E$3</f>
        <v>0</v>
      </c>
      <c r="F21" s="9">
        <f>DATA!B35/30*F$3</f>
        <v>0</v>
      </c>
      <c r="G21" s="9">
        <f>IF(DATA!E39&gt;0,DATA!E39,0)</f>
        <v>0</v>
      </c>
      <c r="H21" s="9">
        <f>IF(DATA!F39&gt;0,DATA!F39,0)</f>
        <v>0</v>
      </c>
      <c r="J21" s="10">
        <f t="shared" si="0"/>
        <v>190666.66666666669</v>
      </c>
      <c r="L21" s="6" t="s">
        <v>11</v>
      </c>
      <c r="M21" s="9">
        <f>DATA!C39/30*M$3</f>
        <v>0</v>
      </c>
      <c r="N21" s="9">
        <f>DATA!C38/30*N$3</f>
        <v>-87833.333333333343</v>
      </c>
      <c r="O21" s="9">
        <f>DATA!C37/30*O$3</f>
        <v>-65000</v>
      </c>
      <c r="P21" s="9">
        <f>DATA!C36/30*P$3</f>
        <v>0</v>
      </c>
      <c r="Q21" s="9">
        <f>DATA!C35/30*Q$3</f>
        <v>0</v>
      </c>
      <c r="R21" s="9">
        <f>IF(DATA!$E39&lt;0,DATA!$E39,0)</f>
        <v>-55000</v>
      </c>
      <c r="S21" s="9">
        <f>IF(DATA!$F39&lt;0,DATA!$F39,0)</f>
        <v>-25000</v>
      </c>
      <c r="U21" s="10">
        <f t="shared" si="1"/>
        <v>-232833.33333333334</v>
      </c>
      <c r="V21" s="10">
        <f t="shared" si="2"/>
        <v>-42166.666666666657</v>
      </c>
      <c r="W21" s="10">
        <f>V21+DATA!C$49</f>
        <v>-20707.666666666657</v>
      </c>
    </row>
    <row r="22" spans="1:23" x14ac:dyDescent="0.3">
      <c r="A22" s="6"/>
      <c r="C22" s="5"/>
      <c r="L22" s="6"/>
      <c r="N22" s="5"/>
    </row>
    <row r="23" spans="1:23" x14ac:dyDescent="0.3">
      <c r="A23" s="6"/>
      <c r="C23" s="5"/>
      <c r="J23" s="10">
        <f>SUM(J10:J22)</f>
        <v>1829000.0000000005</v>
      </c>
      <c r="L23" s="6"/>
      <c r="N23" s="5"/>
      <c r="U23" s="10">
        <f>SUM(U10:U22)</f>
        <v>-1871833.3333333333</v>
      </c>
      <c r="V23" s="10">
        <f>SUM(V10:V22)</f>
        <v>-42833.333333333227</v>
      </c>
    </row>
    <row r="24" spans="1:23" x14ac:dyDescent="0.3">
      <c r="A24" s="6"/>
      <c r="C24" s="5"/>
      <c r="L24" s="6"/>
      <c r="N24" s="5"/>
    </row>
    <row r="25" spans="1:23" x14ac:dyDescent="0.3">
      <c r="A25" s="6"/>
      <c r="C25" s="5"/>
      <c r="L25" s="6"/>
      <c r="N25" s="5"/>
    </row>
    <row r="26" spans="1:23" x14ac:dyDescent="0.3">
      <c r="C26" s="5"/>
      <c r="N26" s="5"/>
    </row>
    <row r="27" spans="1:23" x14ac:dyDescent="0.3">
      <c r="C27" s="5"/>
      <c r="N27" s="5"/>
    </row>
    <row r="28" spans="1:23" x14ac:dyDescent="0.3">
      <c r="C28" s="5"/>
      <c r="N28" s="5"/>
      <c r="Q28" s="27"/>
    </row>
    <row r="29" spans="1:23" x14ac:dyDescent="0.3">
      <c r="C29" s="5"/>
      <c r="N29" s="5"/>
    </row>
    <row r="30" spans="1:23" x14ac:dyDescent="0.3">
      <c r="C30" s="5"/>
      <c r="N30" s="5"/>
    </row>
    <row r="31" spans="1:23" x14ac:dyDescent="0.3">
      <c r="C31" s="5"/>
      <c r="N31" s="5"/>
    </row>
    <row r="32" spans="1:23" x14ac:dyDescent="0.3">
      <c r="C32" s="5"/>
      <c r="N32" s="5"/>
    </row>
    <row r="33" spans="3:14" x14ac:dyDescent="0.3">
      <c r="C33" s="5"/>
      <c r="N33" s="5"/>
    </row>
    <row r="34" spans="3:14" x14ac:dyDescent="0.3">
      <c r="C34" s="5"/>
      <c r="N34" s="5"/>
    </row>
    <row r="35" spans="3:14" x14ac:dyDescent="0.3">
      <c r="C35" s="5"/>
      <c r="N35" s="5"/>
    </row>
    <row r="36" spans="3:14" x14ac:dyDescent="0.3">
      <c r="C36" s="5"/>
      <c r="N36" s="5"/>
    </row>
    <row r="37" spans="3:14" x14ac:dyDescent="0.3">
      <c r="C37" s="5"/>
      <c r="N37" s="5"/>
    </row>
    <row r="38" spans="3:14" x14ac:dyDescent="0.3">
      <c r="C38" s="5"/>
      <c r="N38" s="5"/>
    </row>
    <row r="39" spans="3:14" x14ac:dyDescent="0.3">
      <c r="C39" s="5"/>
      <c r="N39" s="5"/>
    </row>
    <row r="40" spans="3:14" x14ac:dyDescent="0.3">
      <c r="C40" s="5"/>
      <c r="N40" s="5"/>
    </row>
    <row r="41" spans="3:14" x14ac:dyDescent="0.3">
      <c r="C41" s="5"/>
      <c r="N41" s="5"/>
    </row>
    <row r="42" spans="3:14" x14ac:dyDescent="0.3">
      <c r="C42" s="5"/>
      <c r="N42" s="5"/>
    </row>
    <row r="43" spans="3:14" x14ac:dyDescent="0.3">
      <c r="C43" s="5"/>
      <c r="N43" s="5"/>
    </row>
    <row r="44" spans="3:14" x14ac:dyDescent="0.3">
      <c r="C44" s="5"/>
      <c r="N44" s="5"/>
    </row>
    <row r="45" spans="3:14" x14ac:dyDescent="0.3">
      <c r="C45" s="5"/>
      <c r="N45" s="5"/>
    </row>
    <row r="46" spans="3:14" x14ac:dyDescent="0.3">
      <c r="C46" s="5"/>
      <c r="N46" s="5"/>
    </row>
    <row r="47" spans="3:14" x14ac:dyDescent="0.3">
      <c r="C47" s="5"/>
      <c r="N47" s="5"/>
    </row>
    <row r="48" spans="3:14" x14ac:dyDescent="0.3">
      <c r="C48" s="5"/>
      <c r="N48" s="5"/>
    </row>
    <row r="49" spans="3:14" x14ac:dyDescent="0.3">
      <c r="C49" s="5"/>
      <c r="N49" s="5"/>
    </row>
    <row r="50" spans="3:14" x14ac:dyDescent="0.3">
      <c r="C50" s="5"/>
      <c r="N50" s="5"/>
    </row>
    <row r="51" spans="3:14" x14ac:dyDescent="0.3">
      <c r="C51" s="5"/>
      <c r="N51" s="5"/>
    </row>
    <row r="52" spans="3:14" x14ac:dyDescent="0.3">
      <c r="C52" s="5"/>
      <c r="N52" s="5"/>
    </row>
    <row r="53" spans="3:14" x14ac:dyDescent="0.3">
      <c r="C53" s="5"/>
      <c r="N53" s="5"/>
    </row>
    <row r="54" spans="3:14" x14ac:dyDescent="0.3">
      <c r="C54" s="5"/>
      <c r="N54" s="5"/>
    </row>
    <row r="55" spans="3:14" x14ac:dyDescent="0.3">
      <c r="C55" s="5"/>
      <c r="N55" s="5"/>
    </row>
    <row r="56" spans="3:14" x14ac:dyDescent="0.3">
      <c r="C56" s="5"/>
      <c r="N56" s="5"/>
    </row>
    <row r="57" spans="3:14" x14ac:dyDescent="0.3">
      <c r="C57" s="5"/>
      <c r="N57" s="5"/>
    </row>
    <row r="58" spans="3:14" x14ac:dyDescent="0.3">
      <c r="C58" s="5"/>
      <c r="N58" s="5"/>
    </row>
    <row r="59" spans="3:14" x14ac:dyDescent="0.3">
      <c r="C59" s="5"/>
      <c r="N59" s="5"/>
    </row>
    <row r="60" spans="3:14" x14ac:dyDescent="0.3">
      <c r="C60" s="5"/>
      <c r="N60" s="5"/>
    </row>
    <row r="61" spans="3:14" x14ac:dyDescent="0.3">
      <c r="C61" s="5"/>
      <c r="N61" s="5"/>
    </row>
    <row r="62" spans="3:14" x14ac:dyDescent="0.3">
      <c r="C62" s="5"/>
      <c r="N62" s="5"/>
    </row>
    <row r="63" spans="3:14" x14ac:dyDescent="0.3">
      <c r="C63" s="5"/>
      <c r="N63" s="5"/>
    </row>
    <row r="64" spans="3:14" x14ac:dyDescent="0.3">
      <c r="C64" s="5"/>
      <c r="N64" s="5"/>
    </row>
    <row r="65" spans="3:14" x14ac:dyDescent="0.3">
      <c r="C65" s="5"/>
      <c r="N65" s="5"/>
    </row>
    <row r="66" spans="3:14" x14ac:dyDescent="0.3">
      <c r="C66" s="5"/>
      <c r="N66" s="5"/>
    </row>
    <row r="67" spans="3:14" x14ac:dyDescent="0.3">
      <c r="C67" s="5"/>
      <c r="N67" s="5"/>
    </row>
    <row r="68" spans="3:14" x14ac:dyDescent="0.3">
      <c r="C68" s="5"/>
      <c r="N68" s="5"/>
    </row>
    <row r="69" spans="3:14" x14ac:dyDescent="0.3">
      <c r="C69" s="5"/>
      <c r="N69" s="5"/>
    </row>
    <row r="70" spans="3:14" x14ac:dyDescent="0.3">
      <c r="C70" s="5"/>
      <c r="N70" s="5"/>
    </row>
    <row r="71" spans="3:14" x14ac:dyDescent="0.3">
      <c r="C71" s="5"/>
      <c r="N71" s="5"/>
    </row>
    <row r="72" spans="3:14" x14ac:dyDescent="0.3">
      <c r="C72" s="5"/>
      <c r="N72" s="5"/>
    </row>
    <row r="73" spans="3:14" x14ac:dyDescent="0.3">
      <c r="C73" s="5"/>
      <c r="N73" s="5"/>
    </row>
    <row r="74" spans="3:14" x14ac:dyDescent="0.3">
      <c r="C74" s="5"/>
      <c r="N74" s="5"/>
    </row>
    <row r="75" spans="3:14" x14ac:dyDescent="0.3">
      <c r="C75" s="5"/>
      <c r="N75" s="5"/>
    </row>
    <row r="76" spans="3:14" x14ac:dyDescent="0.3">
      <c r="C76" s="5"/>
      <c r="N76" s="5"/>
    </row>
    <row r="77" spans="3:14" x14ac:dyDescent="0.3">
      <c r="C77" s="5"/>
      <c r="N77" s="5"/>
    </row>
    <row r="78" spans="3:14" x14ac:dyDescent="0.3">
      <c r="C78" s="5"/>
      <c r="N78" s="5"/>
    </row>
    <row r="79" spans="3:14" x14ac:dyDescent="0.3">
      <c r="C79" s="5"/>
      <c r="N79" s="5"/>
    </row>
    <row r="80" spans="3:14" x14ac:dyDescent="0.3">
      <c r="C80" s="5"/>
      <c r="N80" s="5"/>
    </row>
    <row r="81" spans="3:14" x14ac:dyDescent="0.3">
      <c r="C81" s="5"/>
      <c r="N81" s="5"/>
    </row>
    <row r="82" spans="3:14" x14ac:dyDescent="0.3">
      <c r="C82" s="5"/>
      <c r="N82" s="5"/>
    </row>
    <row r="83" spans="3:14" x14ac:dyDescent="0.3">
      <c r="C83" s="5"/>
      <c r="N83" s="5"/>
    </row>
    <row r="84" spans="3:14" x14ac:dyDescent="0.3">
      <c r="C84" s="5"/>
      <c r="N84" s="5"/>
    </row>
    <row r="85" spans="3:14" x14ac:dyDescent="0.3">
      <c r="C85" s="5"/>
      <c r="N85" s="5"/>
    </row>
    <row r="86" spans="3:14" x14ac:dyDescent="0.3">
      <c r="C86" s="5"/>
      <c r="N86" s="5"/>
    </row>
    <row r="87" spans="3:14" x14ac:dyDescent="0.3">
      <c r="C87" s="5"/>
      <c r="N87" s="5"/>
    </row>
    <row r="88" spans="3:14" x14ac:dyDescent="0.3">
      <c r="C88" s="5"/>
      <c r="N88" s="5"/>
    </row>
    <row r="89" spans="3:14" x14ac:dyDescent="0.3">
      <c r="C89" s="5"/>
      <c r="N89" s="5"/>
    </row>
    <row r="90" spans="3:14" x14ac:dyDescent="0.3">
      <c r="C90" s="5"/>
      <c r="N90" s="5"/>
    </row>
    <row r="91" spans="3:14" x14ac:dyDescent="0.3">
      <c r="C91" s="5"/>
      <c r="N91" s="5"/>
    </row>
    <row r="92" spans="3:14" x14ac:dyDescent="0.3">
      <c r="C92" s="5"/>
      <c r="N92" s="5"/>
    </row>
    <row r="93" spans="3:14" x14ac:dyDescent="0.3">
      <c r="C93" s="5"/>
      <c r="N93" s="5"/>
    </row>
    <row r="94" spans="3:14" x14ac:dyDescent="0.3">
      <c r="C94" s="5"/>
      <c r="N94" s="5"/>
    </row>
    <row r="95" spans="3:14" x14ac:dyDescent="0.3">
      <c r="C95" s="5"/>
      <c r="N95" s="5"/>
    </row>
    <row r="96" spans="3:14" x14ac:dyDescent="0.3">
      <c r="C96" s="5"/>
      <c r="N96" s="5"/>
    </row>
    <row r="97" spans="3:14" x14ac:dyDescent="0.3">
      <c r="C97" s="5"/>
      <c r="N97" s="5"/>
    </row>
    <row r="98" spans="3:14" x14ac:dyDescent="0.3">
      <c r="C98" s="5"/>
      <c r="N98" s="5"/>
    </row>
    <row r="99" spans="3:14" x14ac:dyDescent="0.3">
      <c r="C99" s="5"/>
      <c r="N99" s="5"/>
    </row>
    <row r="100" spans="3:14" x14ac:dyDescent="0.3">
      <c r="C100" s="5"/>
      <c r="N100" s="5"/>
    </row>
    <row r="101" spans="3:14" x14ac:dyDescent="0.3">
      <c r="C101" s="5"/>
      <c r="N101" s="5"/>
    </row>
    <row r="102" spans="3:14" x14ac:dyDescent="0.3">
      <c r="C102" s="5"/>
      <c r="N102" s="5"/>
    </row>
    <row r="103" spans="3:14" x14ac:dyDescent="0.3">
      <c r="C103" s="5"/>
      <c r="N103" s="5"/>
    </row>
    <row r="104" spans="3:14" x14ac:dyDescent="0.3">
      <c r="C104" s="5"/>
      <c r="N104" s="5"/>
    </row>
    <row r="105" spans="3:14" x14ac:dyDescent="0.3">
      <c r="C105" s="5"/>
      <c r="N105" s="5"/>
    </row>
    <row r="106" spans="3:14" x14ac:dyDescent="0.3">
      <c r="C106" s="5"/>
      <c r="N106" s="5"/>
    </row>
    <row r="107" spans="3:14" x14ac:dyDescent="0.3">
      <c r="C107" s="5"/>
      <c r="N107" s="5"/>
    </row>
    <row r="108" spans="3:14" x14ac:dyDescent="0.3">
      <c r="C108" s="5"/>
      <c r="N108" s="5"/>
    </row>
    <row r="109" spans="3:14" x14ac:dyDescent="0.3">
      <c r="C109" s="5"/>
      <c r="N109" s="5"/>
    </row>
    <row r="110" spans="3:14" x14ac:dyDescent="0.3">
      <c r="C110" s="5"/>
      <c r="N110" s="5"/>
    </row>
    <row r="111" spans="3:14" x14ac:dyDescent="0.3">
      <c r="C111" s="5"/>
      <c r="N111" s="5"/>
    </row>
    <row r="112" spans="3:14" x14ac:dyDescent="0.3">
      <c r="C112" s="5"/>
      <c r="N112" s="5"/>
    </row>
    <row r="113" spans="3:14" x14ac:dyDescent="0.3">
      <c r="C113" s="5"/>
      <c r="N113" s="5"/>
    </row>
    <row r="114" spans="3:14" x14ac:dyDescent="0.3">
      <c r="C114" s="5"/>
      <c r="N114" s="5"/>
    </row>
    <row r="115" spans="3:14" x14ac:dyDescent="0.3">
      <c r="C115" s="5"/>
      <c r="N115" s="5"/>
    </row>
    <row r="116" spans="3:14" x14ac:dyDescent="0.3">
      <c r="C116" s="5"/>
      <c r="N116" s="5"/>
    </row>
    <row r="117" spans="3:14" x14ac:dyDescent="0.3">
      <c r="C117" s="5"/>
      <c r="N117" s="5"/>
    </row>
    <row r="118" spans="3:14" x14ac:dyDescent="0.3">
      <c r="C118" s="5"/>
      <c r="N118" s="5"/>
    </row>
    <row r="119" spans="3:14" x14ac:dyDescent="0.3">
      <c r="C119" s="5"/>
      <c r="N119" s="5"/>
    </row>
    <row r="120" spans="3:14" x14ac:dyDescent="0.3">
      <c r="C120" s="5"/>
      <c r="N120" s="5"/>
    </row>
    <row r="121" spans="3:14" x14ac:dyDescent="0.3">
      <c r="C121" s="5"/>
      <c r="N121" s="5"/>
    </row>
    <row r="122" spans="3:14" x14ac:dyDescent="0.3">
      <c r="C122" s="5"/>
      <c r="N122" s="5"/>
    </row>
    <row r="123" spans="3:14" x14ac:dyDescent="0.3">
      <c r="C123" s="5"/>
      <c r="N123" s="5"/>
    </row>
    <row r="124" spans="3:14" x14ac:dyDescent="0.3">
      <c r="C124" s="5"/>
      <c r="N124" s="5"/>
    </row>
    <row r="125" spans="3:14" x14ac:dyDescent="0.3">
      <c r="C125" s="5"/>
      <c r="N125" s="5"/>
    </row>
    <row r="126" spans="3:14" x14ac:dyDescent="0.3">
      <c r="C126" s="5"/>
      <c r="N126" s="5"/>
    </row>
    <row r="127" spans="3:14" x14ac:dyDescent="0.3">
      <c r="C127" s="5"/>
      <c r="N127" s="5"/>
    </row>
    <row r="128" spans="3:14" x14ac:dyDescent="0.3">
      <c r="C128" s="5"/>
      <c r="N128" s="5"/>
    </row>
    <row r="129" spans="3:14" x14ac:dyDescent="0.3">
      <c r="C129" s="5"/>
      <c r="N129" s="5"/>
    </row>
    <row r="130" spans="3:14" x14ac:dyDescent="0.3">
      <c r="C130" s="5"/>
      <c r="N130" s="5"/>
    </row>
    <row r="131" spans="3:14" x14ac:dyDescent="0.3">
      <c r="C131" s="5"/>
      <c r="N131" s="5"/>
    </row>
    <row r="132" spans="3:14" x14ac:dyDescent="0.3">
      <c r="C132" s="5"/>
      <c r="N132" s="5"/>
    </row>
    <row r="133" spans="3:14" x14ac:dyDescent="0.3">
      <c r="C133" s="5"/>
      <c r="N133" s="5"/>
    </row>
    <row r="134" spans="3:14" x14ac:dyDescent="0.3">
      <c r="C134" s="5"/>
      <c r="N134" s="5"/>
    </row>
    <row r="135" spans="3:14" x14ac:dyDescent="0.3">
      <c r="C135" s="5"/>
      <c r="N135" s="5"/>
    </row>
    <row r="136" spans="3:14" x14ac:dyDescent="0.3">
      <c r="C136" s="5"/>
      <c r="N136" s="5"/>
    </row>
    <row r="137" spans="3:14" x14ac:dyDescent="0.3">
      <c r="C137" s="5"/>
      <c r="N137" s="5"/>
    </row>
    <row r="138" spans="3:14" x14ac:dyDescent="0.3">
      <c r="C138" s="5"/>
      <c r="N138" s="5"/>
    </row>
    <row r="139" spans="3:14" x14ac:dyDescent="0.3">
      <c r="C139" s="5"/>
      <c r="N139" s="5"/>
    </row>
    <row r="140" spans="3:14" x14ac:dyDescent="0.3">
      <c r="C140" s="5"/>
      <c r="N140" s="5"/>
    </row>
    <row r="141" spans="3:14" x14ac:dyDescent="0.3">
      <c r="C141" s="5"/>
      <c r="N141" s="5"/>
    </row>
    <row r="142" spans="3:14" x14ac:dyDescent="0.3">
      <c r="C142" s="5"/>
      <c r="N142" s="5"/>
    </row>
    <row r="143" spans="3:14" x14ac:dyDescent="0.3">
      <c r="C143" s="5"/>
      <c r="N143" s="5"/>
    </row>
    <row r="144" spans="3:14" x14ac:dyDescent="0.3">
      <c r="C144" s="5"/>
      <c r="N144" s="5"/>
    </row>
    <row r="145" spans="3:14" x14ac:dyDescent="0.3">
      <c r="C145" s="5"/>
      <c r="N145" s="5"/>
    </row>
    <row r="146" spans="3:14" x14ac:dyDescent="0.3">
      <c r="C146" s="5"/>
      <c r="N146" s="5"/>
    </row>
    <row r="147" spans="3:14" x14ac:dyDescent="0.3">
      <c r="C147" s="5"/>
      <c r="N147" s="5"/>
    </row>
    <row r="148" spans="3:14" x14ac:dyDescent="0.3">
      <c r="C148" s="5"/>
      <c r="N148" s="5"/>
    </row>
    <row r="149" spans="3:14" x14ac:dyDescent="0.3">
      <c r="C149" s="5"/>
      <c r="N149" s="5"/>
    </row>
    <row r="150" spans="3:14" x14ac:dyDescent="0.3">
      <c r="C150" s="5"/>
      <c r="N150" s="5"/>
    </row>
    <row r="151" spans="3:14" x14ac:dyDescent="0.3">
      <c r="C151" s="5"/>
      <c r="N151" s="5"/>
    </row>
    <row r="152" spans="3:14" x14ac:dyDescent="0.3">
      <c r="C152" s="5"/>
      <c r="N152" s="5"/>
    </row>
    <row r="153" spans="3:14" x14ac:dyDescent="0.3">
      <c r="C153" s="5"/>
      <c r="N153" s="5"/>
    </row>
    <row r="154" spans="3:14" x14ac:dyDescent="0.3">
      <c r="C154" s="5"/>
      <c r="N154" s="5"/>
    </row>
    <row r="155" spans="3:14" x14ac:dyDescent="0.3">
      <c r="C155" s="5"/>
      <c r="N155" s="5"/>
    </row>
    <row r="156" spans="3:14" x14ac:dyDescent="0.3">
      <c r="C156" s="5"/>
      <c r="N156" s="5"/>
    </row>
    <row r="157" spans="3:14" x14ac:dyDescent="0.3">
      <c r="C157" s="5"/>
      <c r="N157" s="5"/>
    </row>
    <row r="158" spans="3:14" x14ac:dyDescent="0.3">
      <c r="C158" s="5"/>
      <c r="N158" s="5"/>
    </row>
    <row r="159" spans="3:14" x14ac:dyDescent="0.3">
      <c r="C159" s="5"/>
      <c r="N159" s="5"/>
    </row>
    <row r="160" spans="3:14" x14ac:dyDescent="0.3">
      <c r="C160" s="5"/>
      <c r="N160" s="5"/>
    </row>
    <row r="161" spans="3:14" x14ac:dyDescent="0.3">
      <c r="C161" s="5"/>
      <c r="N161" s="5"/>
    </row>
    <row r="162" spans="3:14" x14ac:dyDescent="0.3">
      <c r="C162" s="5"/>
      <c r="N162" s="5"/>
    </row>
    <row r="163" spans="3:14" x14ac:dyDescent="0.3">
      <c r="C163" s="5"/>
      <c r="N163" s="5"/>
    </row>
    <row r="164" spans="3:14" x14ac:dyDescent="0.3">
      <c r="C164" s="5"/>
      <c r="N164" s="5"/>
    </row>
    <row r="165" spans="3:14" x14ac:dyDescent="0.3">
      <c r="C165" s="5"/>
      <c r="N165" s="5"/>
    </row>
    <row r="166" spans="3:14" x14ac:dyDescent="0.3">
      <c r="C166" s="5"/>
      <c r="N166" s="5"/>
    </row>
    <row r="167" spans="3:14" x14ac:dyDescent="0.3">
      <c r="C167" s="5"/>
      <c r="N167" s="5"/>
    </row>
    <row r="168" spans="3:14" x14ac:dyDescent="0.3">
      <c r="C168" s="5"/>
      <c r="N168" s="5"/>
    </row>
    <row r="169" spans="3:14" x14ac:dyDescent="0.3">
      <c r="C169" s="5"/>
      <c r="N169" s="5"/>
    </row>
    <row r="170" spans="3:14" x14ac:dyDescent="0.3">
      <c r="C170" s="5"/>
      <c r="N170" s="5"/>
    </row>
    <row r="171" spans="3:14" x14ac:dyDescent="0.3">
      <c r="C171" s="5"/>
      <c r="N171" s="5"/>
    </row>
    <row r="172" spans="3:14" x14ac:dyDescent="0.3">
      <c r="C172" s="5"/>
      <c r="N172" s="5"/>
    </row>
    <row r="173" spans="3:14" x14ac:dyDescent="0.3">
      <c r="C173" s="5"/>
      <c r="N173" s="5"/>
    </row>
    <row r="174" spans="3:14" x14ac:dyDescent="0.3">
      <c r="C174" s="5"/>
      <c r="N174" s="5"/>
    </row>
    <row r="175" spans="3:14" x14ac:dyDescent="0.3">
      <c r="C175" s="5"/>
      <c r="N175" s="5"/>
    </row>
    <row r="176" spans="3:14" x14ac:dyDescent="0.3">
      <c r="C176" s="5"/>
      <c r="N176" s="5"/>
    </row>
    <row r="177" spans="3:14" x14ac:dyDescent="0.3">
      <c r="C177" s="5"/>
      <c r="N177" s="5"/>
    </row>
    <row r="178" spans="3:14" x14ac:dyDescent="0.3">
      <c r="C178" s="5"/>
      <c r="N178" s="5"/>
    </row>
    <row r="179" spans="3:14" x14ac:dyDescent="0.3">
      <c r="C179" s="5"/>
      <c r="N179" s="5"/>
    </row>
    <row r="180" spans="3:14" x14ac:dyDescent="0.3">
      <c r="C180" s="5"/>
      <c r="N180" s="5"/>
    </row>
    <row r="181" spans="3:14" x14ac:dyDescent="0.3">
      <c r="C181" s="5"/>
      <c r="N181" s="5"/>
    </row>
    <row r="182" spans="3:14" x14ac:dyDescent="0.3">
      <c r="C182" s="5"/>
      <c r="N182" s="5"/>
    </row>
    <row r="183" spans="3:14" x14ac:dyDescent="0.3">
      <c r="C183" s="5"/>
      <c r="N183" s="5"/>
    </row>
    <row r="184" spans="3:14" x14ac:dyDescent="0.3">
      <c r="C184" s="5"/>
      <c r="N184" s="5"/>
    </row>
    <row r="185" spans="3:14" x14ac:dyDescent="0.3">
      <c r="C185" s="5"/>
      <c r="N185" s="5"/>
    </row>
    <row r="186" spans="3:14" x14ac:dyDescent="0.3">
      <c r="C186" s="5"/>
      <c r="N186" s="5"/>
    </row>
    <row r="187" spans="3:14" x14ac:dyDescent="0.3">
      <c r="C187" s="5"/>
      <c r="N187" s="5"/>
    </row>
    <row r="188" spans="3:14" x14ac:dyDescent="0.3">
      <c r="C188" s="5"/>
      <c r="N188" s="5"/>
    </row>
    <row r="189" spans="3:14" x14ac:dyDescent="0.3">
      <c r="C189" s="5"/>
      <c r="N189" s="5"/>
    </row>
    <row r="190" spans="3:14" x14ac:dyDescent="0.3">
      <c r="C190" s="5"/>
      <c r="N190" s="5"/>
    </row>
    <row r="191" spans="3:14" x14ac:dyDescent="0.3">
      <c r="C191" s="5"/>
      <c r="N191" s="5"/>
    </row>
    <row r="192" spans="3:14" x14ac:dyDescent="0.3">
      <c r="C192" s="5"/>
      <c r="N192" s="5"/>
    </row>
    <row r="193" spans="3:14" x14ac:dyDescent="0.3">
      <c r="C193" s="5"/>
      <c r="N193" s="5"/>
    </row>
    <row r="194" spans="3:14" x14ac:dyDescent="0.3">
      <c r="C194" s="5"/>
      <c r="N194" s="5"/>
    </row>
    <row r="195" spans="3:14" x14ac:dyDescent="0.3">
      <c r="C195" s="5"/>
      <c r="N195" s="5"/>
    </row>
    <row r="196" spans="3:14" x14ac:dyDescent="0.3">
      <c r="C196" s="5"/>
      <c r="N196" s="5"/>
    </row>
    <row r="197" spans="3:14" x14ac:dyDescent="0.3">
      <c r="C197" s="5"/>
      <c r="N197" s="5"/>
    </row>
    <row r="198" spans="3:14" x14ac:dyDescent="0.3">
      <c r="C198" s="5"/>
      <c r="N198" s="5"/>
    </row>
    <row r="199" spans="3:14" x14ac:dyDescent="0.3">
      <c r="C199" s="5"/>
      <c r="N199" s="5"/>
    </row>
    <row r="200" spans="3:14" x14ac:dyDescent="0.3">
      <c r="C200" s="5"/>
      <c r="N200" s="5"/>
    </row>
    <row r="201" spans="3:14" x14ac:dyDescent="0.3">
      <c r="C201" s="5"/>
      <c r="N201" s="5"/>
    </row>
    <row r="202" spans="3:14" x14ac:dyDescent="0.3">
      <c r="C202" s="5"/>
      <c r="N202" s="5"/>
    </row>
    <row r="203" spans="3:14" x14ac:dyDescent="0.3">
      <c r="C203" s="5"/>
      <c r="N203" s="5"/>
    </row>
    <row r="204" spans="3:14" x14ac:dyDescent="0.3">
      <c r="C204" s="5"/>
      <c r="N204" s="5"/>
    </row>
    <row r="205" spans="3:14" x14ac:dyDescent="0.3">
      <c r="C205" s="5"/>
      <c r="N205" s="5"/>
    </row>
    <row r="206" spans="3:14" x14ac:dyDescent="0.3">
      <c r="C206" s="5"/>
      <c r="N206" s="5"/>
    </row>
    <row r="207" spans="3:14" x14ac:dyDescent="0.3">
      <c r="C207" s="5"/>
      <c r="N207" s="5"/>
    </row>
    <row r="208" spans="3:14" x14ac:dyDescent="0.3">
      <c r="C208" s="5"/>
      <c r="N208" s="5"/>
    </row>
    <row r="209" spans="3:14" x14ac:dyDescent="0.3">
      <c r="C209" s="5"/>
      <c r="N209" s="5"/>
    </row>
    <row r="210" spans="3:14" x14ac:dyDescent="0.3">
      <c r="C210" s="5"/>
      <c r="N210" s="5"/>
    </row>
    <row r="211" spans="3:14" x14ac:dyDescent="0.3">
      <c r="C211" s="5"/>
      <c r="N211" s="5"/>
    </row>
    <row r="212" spans="3:14" x14ac:dyDescent="0.3">
      <c r="C212" s="5"/>
      <c r="N212" s="5"/>
    </row>
    <row r="213" spans="3:14" x14ac:dyDescent="0.3">
      <c r="C213" s="5"/>
      <c r="N213" s="5"/>
    </row>
    <row r="214" spans="3:14" x14ac:dyDescent="0.3">
      <c r="C214" s="5"/>
      <c r="N214" s="5"/>
    </row>
    <row r="215" spans="3:14" x14ac:dyDescent="0.3">
      <c r="C215" s="5"/>
      <c r="N215" s="5"/>
    </row>
    <row r="216" spans="3:14" x14ac:dyDescent="0.3">
      <c r="C216" s="5"/>
      <c r="N216" s="5"/>
    </row>
    <row r="217" spans="3:14" x14ac:dyDescent="0.3">
      <c r="C217" s="5"/>
      <c r="N217" s="5"/>
    </row>
    <row r="218" spans="3:14" x14ac:dyDescent="0.3">
      <c r="C218" s="5"/>
      <c r="N218" s="5"/>
    </row>
    <row r="219" spans="3:14" x14ac:dyDescent="0.3">
      <c r="C219" s="5"/>
      <c r="N219" s="5"/>
    </row>
    <row r="220" spans="3:14" x14ac:dyDescent="0.3">
      <c r="C220" s="5"/>
      <c r="N220" s="5"/>
    </row>
    <row r="221" spans="3:14" x14ac:dyDescent="0.3">
      <c r="C221" s="5"/>
      <c r="N221" s="5"/>
    </row>
    <row r="222" spans="3:14" x14ac:dyDescent="0.3">
      <c r="C222" s="5"/>
      <c r="N222" s="5"/>
    </row>
    <row r="223" spans="3:14" x14ac:dyDescent="0.3">
      <c r="C223" s="5"/>
      <c r="N223" s="5"/>
    </row>
    <row r="224" spans="3:14" x14ac:dyDescent="0.3">
      <c r="C224" s="5"/>
      <c r="N224" s="5"/>
    </row>
    <row r="225" spans="3:14" x14ac:dyDescent="0.3">
      <c r="C225" s="5"/>
      <c r="N225" s="5"/>
    </row>
    <row r="226" spans="3:14" x14ac:dyDescent="0.3">
      <c r="C226" s="5"/>
      <c r="N226" s="5"/>
    </row>
    <row r="227" spans="3:14" x14ac:dyDescent="0.3">
      <c r="C227" s="5"/>
      <c r="N227" s="5"/>
    </row>
    <row r="228" spans="3:14" x14ac:dyDescent="0.3">
      <c r="C228" s="5"/>
      <c r="N228" s="5"/>
    </row>
    <row r="229" spans="3:14" x14ac:dyDescent="0.3">
      <c r="C229" s="5"/>
      <c r="N229" s="5"/>
    </row>
    <row r="230" spans="3:14" x14ac:dyDescent="0.3">
      <c r="C230" s="5"/>
      <c r="N230" s="5"/>
    </row>
    <row r="231" spans="3:14" x14ac:dyDescent="0.3">
      <c r="C231" s="5"/>
      <c r="N231" s="5"/>
    </row>
    <row r="232" spans="3:14" x14ac:dyDescent="0.3">
      <c r="C232" s="5"/>
      <c r="N232" s="5"/>
    </row>
    <row r="233" spans="3:14" x14ac:dyDescent="0.3">
      <c r="C233" s="5"/>
      <c r="N233" s="5"/>
    </row>
    <row r="234" spans="3:14" x14ac:dyDescent="0.3">
      <c r="C234" s="5"/>
      <c r="N234" s="5"/>
    </row>
    <row r="235" spans="3:14" x14ac:dyDescent="0.3">
      <c r="C235" s="5"/>
      <c r="N235" s="5"/>
    </row>
    <row r="236" spans="3:14" x14ac:dyDescent="0.3">
      <c r="C236" s="5"/>
      <c r="N236" s="5"/>
    </row>
    <row r="237" spans="3:14" x14ac:dyDescent="0.3">
      <c r="C237" s="5"/>
      <c r="N237" s="5"/>
    </row>
    <row r="238" spans="3:14" x14ac:dyDescent="0.3">
      <c r="C238" s="5"/>
      <c r="N238" s="5"/>
    </row>
    <row r="239" spans="3:14" x14ac:dyDescent="0.3">
      <c r="C239" s="5"/>
      <c r="N239" s="5"/>
    </row>
    <row r="240" spans="3:14" x14ac:dyDescent="0.3">
      <c r="C240" s="5"/>
      <c r="N240" s="5"/>
    </row>
    <row r="241" spans="3:14" x14ac:dyDescent="0.3">
      <c r="C241" s="5"/>
      <c r="N241" s="5"/>
    </row>
    <row r="242" spans="3:14" x14ac:dyDescent="0.3">
      <c r="C242" s="5"/>
      <c r="N242" s="5"/>
    </row>
    <row r="243" spans="3:14" x14ac:dyDescent="0.3">
      <c r="C243" s="5"/>
      <c r="N243" s="5"/>
    </row>
    <row r="244" spans="3:14" x14ac:dyDescent="0.3">
      <c r="C244" s="5"/>
      <c r="N244" s="5"/>
    </row>
    <row r="245" spans="3:14" x14ac:dyDescent="0.3">
      <c r="C245" s="5"/>
      <c r="N245" s="5"/>
    </row>
    <row r="246" spans="3:14" x14ac:dyDescent="0.3">
      <c r="C246" s="5"/>
      <c r="N246" s="5"/>
    </row>
    <row r="247" spans="3:14" x14ac:dyDescent="0.3">
      <c r="C247" s="5"/>
      <c r="N247" s="5"/>
    </row>
    <row r="248" spans="3:14" x14ac:dyDescent="0.3">
      <c r="C248" s="5"/>
      <c r="N248" s="5"/>
    </row>
    <row r="249" spans="3:14" x14ac:dyDescent="0.3">
      <c r="C249" s="5"/>
      <c r="N249" s="5"/>
    </row>
    <row r="250" spans="3:14" x14ac:dyDescent="0.3">
      <c r="C250" s="5"/>
      <c r="N250" s="5"/>
    </row>
    <row r="251" spans="3:14" x14ac:dyDescent="0.3">
      <c r="C251" s="5"/>
      <c r="N251" s="5"/>
    </row>
    <row r="252" spans="3:14" x14ac:dyDescent="0.3">
      <c r="C252" s="5"/>
      <c r="N252" s="5"/>
    </row>
    <row r="253" spans="3:14" x14ac:dyDescent="0.3">
      <c r="C253" s="5"/>
      <c r="N253" s="5"/>
    </row>
    <row r="254" spans="3:14" x14ac:dyDescent="0.3">
      <c r="C254" s="5"/>
      <c r="N254" s="5"/>
    </row>
    <row r="255" spans="3:14" x14ac:dyDescent="0.3">
      <c r="C255" s="5"/>
      <c r="N255" s="5"/>
    </row>
    <row r="256" spans="3:14" x14ac:dyDescent="0.3">
      <c r="C256" s="5"/>
      <c r="N256" s="5"/>
    </row>
    <row r="257" spans="3:14" x14ac:dyDescent="0.3">
      <c r="C257" s="5"/>
      <c r="N257" s="5"/>
    </row>
    <row r="258" spans="3:14" x14ac:dyDescent="0.3">
      <c r="C258" s="5"/>
      <c r="N258" s="5"/>
    </row>
    <row r="259" spans="3:14" x14ac:dyDescent="0.3">
      <c r="C259" s="5"/>
      <c r="N259" s="5"/>
    </row>
    <row r="260" spans="3:14" x14ac:dyDescent="0.3">
      <c r="C260" s="5"/>
      <c r="N260" s="5"/>
    </row>
    <row r="261" spans="3:14" x14ac:dyDescent="0.3">
      <c r="C261" s="5"/>
      <c r="N261" s="5"/>
    </row>
    <row r="262" spans="3:14" x14ac:dyDescent="0.3">
      <c r="C262" s="5"/>
      <c r="N262" s="5"/>
    </row>
    <row r="263" spans="3:14" x14ac:dyDescent="0.3">
      <c r="C263" s="5"/>
      <c r="N263" s="5"/>
    </row>
    <row r="264" spans="3:14" x14ac:dyDescent="0.3">
      <c r="C264" s="5"/>
      <c r="N264" s="5"/>
    </row>
    <row r="265" spans="3:14" x14ac:dyDescent="0.3">
      <c r="C265" s="5"/>
      <c r="N265" s="5"/>
    </row>
    <row r="266" spans="3:14" x14ac:dyDescent="0.3">
      <c r="C266" s="5"/>
      <c r="N266" s="5"/>
    </row>
    <row r="267" spans="3:14" x14ac:dyDescent="0.3">
      <c r="C267" s="5"/>
      <c r="N267" s="5"/>
    </row>
    <row r="268" spans="3:14" x14ac:dyDescent="0.3">
      <c r="C268" s="5"/>
      <c r="N268" s="5"/>
    </row>
    <row r="269" spans="3:14" x14ac:dyDescent="0.3">
      <c r="C269" s="5"/>
      <c r="N269" s="5"/>
    </row>
    <row r="270" spans="3:14" x14ac:dyDescent="0.3">
      <c r="C270" s="5"/>
      <c r="N270" s="5"/>
    </row>
    <row r="271" spans="3:14" x14ac:dyDescent="0.3">
      <c r="C271" s="5"/>
      <c r="N271" s="5"/>
    </row>
    <row r="272" spans="3:14" x14ac:dyDescent="0.3">
      <c r="C272" s="5"/>
      <c r="N272" s="5"/>
    </row>
    <row r="273" spans="3:14" x14ac:dyDescent="0.3">
      <c r="C273" s="5"/>
      <c r="N273" s="5"/>
    </row>
    <row r="274" spans="3:14" x14ac:dyDescent="0.3">
      <c r="C274" s="5"/>
      <c r="N274" s="5"/>
    </row>
    <row r="275" spans="3:14" x14ac:dyDescent="0.3">
      <c r="C275" s="5"/>
      <c r="N275" s="5"/>
    </row>
    <row r="276" spans="3:14" x14ac:dyDescent="0.3">
      <c r="C276" s="5"/>
      <c r="N276" s="5"/>
    </row>
    <row r="277" spans="3:14" x14ac:dyDescent="0.3">
      <c r="C277" s="5"/>
      <c r="N277" s="5"/>
    </row>
    <row r="278" spans="3:14" x14ac:dyDescent="0.3">
      <c r="C278" s="5"/>
      <c r="N278" s="5"/>
    </row>
    <row r="279" spans="3:14" x14ac:dyDescent="0.3">
      <c r="C279" s="5"/>
      <c r="N279" s="5"/>
    </row>
    <row r="280" spans="3:14" x14ac:dyDescent="0.3">
      <c r="C280" s="5"/>
      <c r="N280" s="5"/>
    </row>
    <row r="281" spans="3:14" x14ac:dyDescent="0.3">
      <c r="C281" s="5"/>
      <c r="N281" s="5"/>
    </row>
    <row r="282" spans="3:14" x14ac:dyDescent="0.3">
      <c r="C282" s="5"/>
      <c r="N282" s="5"/>
    </row>
    <row r="283" spans="3:14" x14ac:dyDescent="0.3">
      <c r="C283" s="5"/>
      <c r="N283" s="5"/>
    </row>
    <row r="284" spans="3:14" x14ac:dyDescent="0.3">
      <c r="C284" s="5"/>
      <c r="N284" s="5"/>
    </row>
    <row r="285" spans="3:14" x14ac:dyDescent="0.3">
      <c r="C285" s="5"/>
      <c r="N285" s="5"/>
    </row>
    <row r="286" spans="3:14" x14ac:dyDescent="0.3">
      <c r="C286" s="5"/>
      <c r="N286" s="5"/>
    </row>
    <row r="287" spans="3:14" x14ac:dyDescent="0.3">
      <c r="C287" s="5"/>
      <c r="N287" s="5"/>
    </row>
    <row r="288" spans="3:14" x14ac:dyDescent="0.3">
      <c r="C288" s="5"/>
      <c r="N288" s="5"/>
    </row>
    <row r="289" spans="3:14" x14ac:dyDescent="0.3">
      <c r="C289" s="5"/>
      <c r="N289" s="5"/>
    </row>
    <row r="290" spans="3:14" x14ac:dyDescent="0.3">
      <c r="C290" s="5"/>
      <c r="N290" s="5"/>
    </row>
    <row r="291" spans="3:14" x14ac:dyDescent="0.3">
      <c r="C291" s="5"/>
      <c r="N291" s="5"/>
    </row>
    <row r="292" spans="3:14" x14ac:dyDescent="0.3">
      <c r="C292" s="5"/>
      <c r="N292" s="5"/>
    </row>
    <row r="293" spans="3:14" x14ac:dyDescent="0.3">
      <c r="C293" s="5"/>
      <c r="N293" s="5"/>
    </row>
    <row r="294" spans="3:14" x14ac:dyDescent="0.3">
      <c r="C294" s="5"/>
      <c r="N294" s="5"/>
    </row>
    <row r="295" spans="3:14" x14ac:dyDescent="0.3">
      <c r="C295" s="5"/>
      <c r="N295" s="5"/>
    </row>
    <row r="296" spans="3:14" x14ac:dyDescent="0.3">
      <c r="C296" s="5"/>
      <c r="N296" s="5"/>
    </row>
    <row r="297" spans="3:14" x14ac:dyDescent="0.3">
      <c r="C297" s="5"/>
      <c r="N297" s="5"/>
    </row>
    <row r="298" spans="3:14" x14ac:dyDescent="0.3">
      <c r="C298" s="5"/>
      <c r="N298" s="5"/>
    </row>
    <row r="299" spans="3:14" x14ac:dyDescent="0.3">
      <c r="C299" s="5"/>
      <c r="N299" s="5"/>
    </row>
    <row r="300" spans="3:14" x14ac:dyDescent="0.3">
      <c r="C300" s="5"/>
      <c r="N300" s="5"/>
    </row>
    <row r="301" spans="3:14" x14ac:dyDescent="0.3">
      <c r="C301" s="5"/>
      <c r="N301" s="5"/>
    </row>
    <row r="302" spans="3:14" x14ac:dyDescent="0.3">
      <c r="C302" s="5"/>
      <c r="N302" s="5"/>
    </row>
    <row r="303" spans="3:14" x14ac:dyDescent="0.3">
      <c r="C303" s="5"/>
      <c r="N303" s="5"/>
    </row>
    <row r="304" spans="3:14" x14ac:dyDescent="0.3">
      <c r="C304" s="5"/>
      <c r="N304" s="5"/>
    </row>
    <row r="305" spans="3:14" x14ac:dyDescent="0.3">
      <c r="C305" s="5"/>
      <c r="N305" s="5"/>
    </row>
    <row r="306" spans="3:14" x14ac:dyDescent="0.3">
      <c r="C306" s="5"/>
      <c r="N306" s="5"/>
    </row>
    <row r="307" spans="3:14" x14ac:dyDescent="0.3">
      <c r="C307" s="5"/>
      <c r="N307" s="5"/>
    </row>
    <row r="308" spans="3:14" x14ac:dyDescent="0.3">
      <c r="C308" s="5"/>
      <c r="N308" s="5"/>
    </row>
    <row r="309" spans="3:14" x14ac:dyDescent="0.3">
      <c r="C309" s="5"/>
      <c r="N309" s="5"/>
    </row>
    <row r="310" spans="3:14" x14ac:dyDescent="0.3">
      <c r="C310" s="5"/>
      <c r="N310" s="5"/>
    </row>
    <row r="311" spans="3:14" x14ac:dyDescent="0.3">
      <c r="C311" s="5"/>
      <c r="N311" s="5"/>
    </row>
    <row r="312" spans="3:14" x14ac:dyDescent="0.3">
      <c r="C312" s="5"/>
      <c r="N312" s="5"/>
    </row>
    <row r="313" spans="3:14" x14ac:dyDescent="0.3">
      <c r="C313" s="5"/>
      <c r="N313" s="5"/>
    </row>
    <row r="314" spans="3:14" x14ac:dyDescent="0.3">
      <c r="C314" s="5"/>
      <c r="N314" s="5"/>
    </row>
    <row r="315" spans="3:14" x14ac:dyDescent="0.3">
      <c r="C315" s="5"/>
      <c r="N315" s="5"/>
    </row>
    <row r="316" spans="3:14" x14ac:dyDescent="0.3">
      <c r="C316" s="5"/>
      <c r="N316" s="5"/>
    </row>
    <row r="317" spans="3:14" x14ac:dyDescent="0.3">
      <c r="C317" s="5"/>
      <c r="N317" s="5"/>
    </row>
    <row r="318" spans="3:14" x14ac:dyDescent="0.3">
      <c r="C318" s="5"/>
      <c r="N318" s="5"/>
    </row>
    <row r="319" spans="3:14" x14ac:dyDescent="0.3">
      <c r="C319" s="5"/>
      <c r="N319" s="5"/>
    </row>
    <row r="320" spans="3:14" x14ac:dyDescent="0.3">
      <c r="C320" s="5"/>
      <c r="N320" s="5"/>
    </row>
    <row r="321" spans="3:14" x14ac:dyDescent="0.3">
      <c r="C321" s="5"/>
      <c r="N321" s="5"/>
    </row>
    <row r="322" spans="3:14" x14ac:dyDescent="0.3">
      <c r="C322" s="5"/>
      <c r="N322" s="5"/>
    </row>
    <row r="323" spans="3:14" x14ac:dyDescent="0.3">
      <c r="C323" s="5"/>
      <c r="N323" s="5"/>
    </row>
    <row r="324" spans="3:14" x14ac:dyDescent="0.3">
      <c r="C324" s="5"/>
      <c r="N324" s="5"/>
    </row>
    <row r="325" spans="3:14" x14ac:dyDescent="0.3">
      <c r="C325" s="5"/>
      <c r="N325" s="5"/>
    </row>
    <row r="326" spans="3:14" x14ac:dyDescent="0.3">
      <c r="C326" s="5"/>
      <c r="N326" s="5"/>
    </row>
    <row r="327" spans="3:14" x14ac:dyDescent="0.3">
      <c r="C327" s="5"/>
      <c r="N327" s="5"/>
    </row>
    <row r="328" spans="3:14" x14ac:dyDescent="0.3">
      <c r="C328" s="5"/>
      <c r="N328" s="5"/>
    </row>
    <row r="329" spans="3:14" x14ac:dyDescent="0.3">
      <c r="C329" s="5"/>
      <c r="N329" s="5"/>
    </row>
    <row r="330" spans="3:14" x14ac:dyDescent="0.3">
      <c r="C330" s="5"/>
      <c r="N330" s="5"/>
    </row>
    <row r="331" spans="3:14" x14ac:dyDescent="0.3">
      <c r="C331" s="5"/>
      <c r="N331" s="5"/>
    </row>
    <row r="332" spans="3:14" x14ac:dyDescent="0.3">
      <c r="C332" s="5"/>
      <c r="N332" s="5"/>
    </row>
    <row r="333" spans="3:14" x14ac:dyDescent="0.3">
      <c r="C333" s="5"/>
      <c r="N333" s="5"/>
    </row>
    <row r="334" spans="3:14" x14ac:dyDescent="0.3">
      <c r="C334" s="5"/>
      <c r="N334" s="5"/>
    </row>
    <row r="335" spans="3:14" x14ac:dyDescent="0.3">
      <c r="C335" s="5"/>
      <c r="N335" s="5"/>
    </row>
    <row r="336" spans="3:14" x14ac:dyDescent="0.3">
      <c r="C336" s="5"/>
      <c r="N336" s="5"/>
    </row>
    <row r="337" spans="3:14" x14ac:dyDescent="0.3">
      <c r="C337" s="5"/>
      <c r="N337" s="5"/>
    </row>
    <row r="338" spans="3:14" x14ac:dyDescent="0.3">
      <c r="C338" s="5"/>
      <c r="N338" s="5"/>
    </row>
    <row r="339" spans="3:14" x14ac:dyDescent="0.3">
      <c r="C339" s="5"/>
      <c r="N339" s="5"/>
    </row>
    <row r="340" spans="3:14" x14ac:dyDescent="0.3">
      <c r="C340" s="5"/>
      <c r="N340" s="5"/>
    </row>
    <row r="341" spans="3:14" x14ac:dyDescent="0.3">
      <c r="C341" s="5"/>
      <c r="N341" s="5"/>
    </row>
    <row r="342" spans="3:14" x14ac:dyDescent="0.3">
      <c r="C342" s="5"/>
      <c r="N342" s="5"/>
    </row>
    <row r="343" spans="3:14" x14ac:dyDescent="0.3">
      <c r="C343" s="5"/>
      <c r="N343" s="5"/>
    </row>
    <row r="344" spans="3:14" x14ac:dyDescent="0.3">
      <c r="C344" s="5"/>
      <c r="N344" s="5"/>
    </row>
    <row r="345" spans="3:14" x14ac:dyDescent="0.3">
      <c r="C345" s="5"/>
      <c r="N345" s="5"/>
    </row>
    <row r="346" spans="3:14" x14ac:dyDescent="0.3">
      <c r="C346" s="5"/>
      <c r="N346" s="5"/>
    </row>
    <row r="347" spans="3:14" x14ac:dyDescent="0.3">
      <c r="C347" s="5"/>
      <c r="N347" s="5"/>
    </row>
    <row r="348" spans="3:14" x14ac:dyDescent="0.3">
      <c r="C348" s="5"/>
      <c r="N348" s="5"/>
    </row>
    <row r="349" spans="3:14" x14ac:dyDescent="0.3">
      <c r="C349" s="5"/>
      <c r="N349" s="5"/>
    </row>
    <row r="350" spans="3:14" x14ac:dyDescent="0.3">
      <c r="C350" s="5"/>
      <c r="N350" s="5"/>
    </row>
    <row r="351" spans="3:14" x14ac:dyDescent="0.3">
      <c r="C351" s="5"/>
      <c r="N351" s="5"/>
    </row>
    <row r="352" spans="3:14" x14ac:dyDescent="0.3">
      <c r="C352" s="5"/>
      <c r="N352" s="5"/>
    </row>
    <row r="353" spans="3:14" x14ac:dyDescent="0.3">
      <c r="C353" s="5"/>
      <c r="N353" s="5"/>
    </row>
    <row r="355" spans="3:14" x14ac:dyDescent="0.3">
      <c r="C355" s="5"/>
      <c r="N355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WELCOME</vt:lpstr>
      <vt:lpstr>DATA</vt:lpstr>
      <vt:lpstr>Lcustomers</vt:lpstr>
      <vt:lpstr>Lsuppliers</vt:lpstr>
      <vt:lpstr>Lall</vt:lpstr>
      <vt:lpstr>calc</vt:lpstr>
      <vt:lpstr>calc2</vt:lpstr>
      <vt:lpstr>calc3</vt:lpstr>
      <vt:lpstr>calc4</vt:lpstr>
      <vt:lpstr>Lall!Druckbereich</vt:lpstr>
      <vt:lpstr>Lcustomers!Druckbereich</vt:lpstr>
      <vt:lpstr>Lsuppliers!Druckbereich</vt:lpstr>
    </vt:vector>
  </TitlesOfParts>
  <Company>Magic Workbooks Freebies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Magic Workbooks Freebies</dc:title>
  <dc:creator>Dr. No</dc:creator>
  <cp:lastModifiedBy>kbs_000</cp:lastModifiedBy>
  <cp:revision>1</cp:revision>
  <cp:lastPrinted>2006-07-09T18:41:05Z</cp:lastPrinted>
  <dcterms:created xsi:type="dcterms:W3CDTF">2006-07-07T19:16:11Z</dcterms:created>
  <dcterms:modified xsi:type="dcterms:W3CDTF">2014-11-03T16:26:04Z</dcterms:modified>
  <cp:category>Freebies</cp:category>
</cp:coreProperties>
</file>