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DieseArbeitsmappe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06C962E-980E-4CB4-BE48-09A5DB80AB2F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WELCOME" sheetId="16009" r:id="rId1"/>
    <sheet name="Data" sheetId="3" r:id="rId2"/>
    <sheet name="BreakEven" sheetId="16011" r:id="rId3"/>
  </sheets>
  <externalReferences>
    <externalReference r:id="rId4"/>
  </externalReferences>
  <definedNames>
    <definedName name="Data_Löschen">[1]DATA!$B$17,[1]DATA!$B$20,[1]DATA!$B$22,[1]DATA!$B$24,[1]DATA!$B$26,[1]DATA!$B$28,[1]DATA!$H$39:$S$39,[1]DATA!$C$42,[1]DATA!$H$42:$S$42,[1]DATA!$A$49:$C$56,[1]DATA!$H$49:$S$56,[1]DATA!$B$66:$C$73,[1]DATA!$A$74,[1]DATA!$H$74:$S$74,[1]DATA!$F$86:$T$89,[1]DATA!$F$91:$T$95,[1]DATA!$C$100:$C$103,[1]DATA!$H$111:$S$111,[1]DATA!$H$119:$S$121,[1]DATA!$H$129:$S$129,[1]DATA!$A$137,[1]DATA!$A$139:$B$153,[1]DATA!$H$139:$S$153,[1]DATA!$H$161:$S$165,[1]DATA!$A$161:$A$165,[1]DATA!$H$175:$S$189,[1]DATA!$A$175:$A$189,[1]DATA!$C$200:$C$201,[1]DATA!$A$211:$C$220,[1]DATA!$D$230:$D$233,[1]DATA!$C$230:$C$235,[1]DATA!$C$237,[1]DATA!$A$246:$G$285,[1]DATA!$C$298:$D$300,[1]DATA!$I$298:$T$300,[1]DATA!$I$305:$T$305,[1]DATA!$C$306:$E$306,[1]DATA!$A$316:$G$355,[1]DATA!$C$368:$D$373,[1]DATA!$I$368:$T$373,[1]DATA!$A$386:$G$405,[1]DATA!$C$417:$D$422,[1]DATA!$I$417:$T$422,[1]DATA!$A$431:$G$435,[1]DATA!$C$447:$D$452,[1]DATA!$I$447:$T$452,[1]DATA!$A$461:$G$465,[1]DATA!$C$477:$D$482,[1]DATA!$I$477:$T$482,[1]DATA!$A$493:$G$517,[1]DATA!$C$529:$D$534,[1]DATA!$I$529:$T$534,[1]DATA!$A$551:$D$568,[1]DATA!$A$582:$C$599,[1]DATA!$E$582:$F$599,[1]DATA!$A$611:$C$628,[1]DATA!$E$611:$F$628,[1]DATA!$A$638:$C$655,[1]DATA!$E$638:$F$655,[1]DATA!$C$666:$C$680,[1]DATA!$A$692:$C$699,[1]DATA!$E$692:$F$699,[1]DATA!$A$711:$C$728,[1]DATA!$E$711:$F$728,[1]DATA!$A$739:$C$756,[1]DATA!$E$739:$F$756,[1]DATA!$B$768,[1]DATA!$A$775:$C$792,[1]DATA!$E$780:$E$792,[1]DATA!$A$807:$D$827,[1]DATA!$A$838:$C$847,[1]DATA!$A$857:$C$862,[1]DATA!$E$857:$E$862,[1]DATA!$A$876:$B$877,[1]DATA!$E$876:$E$877,[1]DATA!$A$878:$C$880</definedName>
    <definedName name="_xlnm.Print_Area" localSheetId="2">BreakEven!$A$10:$T$54</definedName>
    <definedName name="_xlnm.Print_Area" localSheetId="0">WELCOME!$A$1:$A$31</definedName>
    <definedName name="_xlnm.Print_Titles" localSheetId="0">WELCOME!$1:$2</definedName>
    <definedName name="LöschenActualData">[1]ActualData!$F$13:$Q$13,[1]ActualData!$F$17:$Q$23,[1]ActualData!$F$25:$Q$26,[1]ActualData!$F$28:$Q$30,[1]ActualData!$F$32:$Q$49,[1]ActualData!$F$51:$Q$53,[1]ActualData!$F$55:$Q$72,[1]ActualData!$F$74:$Q$76,[1]ActualData!$F$78:$Q$95,[1]ActualData!$F$97:$Q$114,[1]ActualData!$F$116:$Q$130,[1]ActualData!$F$134:$Q$141,[1]ActualData!$F$143:$Q$145,[1]ActualData!$F$147:$Q$164,[1]ActualData!$F$166:$Q$168,[1]ActualData!$F$170:$Q$187,[1]ActualData!$F$189:$Q$206,[1]ActualData!$F$208:$Q$210,[1]ActualData!$F$212:$Q$232,[1]ActualData!$F$236:$Q$253,[1]ActualData!$F$255:$Q$264,[1]ActualData!$F$267:$Q$272,[1]ActualData!$F$275:$Q$279,[1]ActualData!$F$282:$Q$284</definedName>
    <definedName name="LöschenActualDataRates">[1]ActualDataRates!$F$11:$Q$25,[1]ActualDataRates!$D$11:$D$25,[1]ActualDataRates!$F$45:$Q$45</definedName>
    <definedName name="LöschenCalendarRooms">[1]CalendarRooms!$S$10:$S$12,[1]CalendarRooms!$E$38:$S$403</definedName>
    <definedName name="LöschenDailyData">[1]DailyData!$E$38:$G$96,[1]DailyData!$E$97:$H$97,[1]DailyData!$E$98:$G$403</definedName>
    <definedName name="LöschenData">[1]DATA!$B$17,[1]DATA!$B$20,[1]DATA!$B$22,[1]DATA!$B$24,[1]DATA!$B$26,[1]DATA!$B$28,[1]DATA!$C$42,[1]DATA!$H$42:$S$42,[1]DATA!$A$49:$C$56,[1]DATA!$H$49:$S$56,[1]DATA!$B$66:$C$73,[1]DATA!$A$74,[1]DATA!$H$74:$S$74,[1]DATA!$F$86:$T$89,[1]DATA!$F$91:$T$95,[1]DATA!$C$100:$C$103,[1]DATA!$H$111:$S$111,[1]DATA!$H$119:$S$121,[1]DATA!$H$129:$S$129,[1]DATA!$A$137,[1]DATA!$A$139:$B$153,[1]DATA!$H$139:$S$153,[1]DATA!$H$161:$S$165,[1]DATA!$A$161:$A$165,[1]DATA!$H$175:$S$189,[1]DATA!$A$175:$A$189,[1]DATA!$C$200:$C$201,[1]DATA!$A$211:$C$220,[1]DATA!$D$230:$D$233,[1]DATA!$C$230:$C$235,[1]DATA!$C$237,[1]DATA!$A$246:$G$285,[1]DATA!$C$298:$D$300,[1]DATA!$I$298:$T$300,[1]DATA!$I$305:$T$305,[1]DATA!$C$306:$E$306,[1]DATA!$A$316:$G$355,[1]DATA!$C$368:$D$373,[1]DATA!$I$368:$T$373,[1]DATA!$A$386:$G$405,[1]DATA!$C$417:$D$422,[1]DATA!$I$417:$T$422,[1]DATA!$A$431:$G$435,[1]DATA!$C$447:$D$452,[1]DATA!$I$447:$T$452,[1]DATA!$A$461:$G$465,[1]DATA!$C$477:$D$482,[1]DATA!$I$477:$T$482,[1]DATA!$A$493:$G$517,[1]DATA!$C$529:$D$534,[1]DATA!$I$529:$T$534,[1]DATA!$A$551:$D$568,[1]DATA!$A$582:$C$599,[1]DATA!$E$582:$F$599,[1]DATA!$A$611:$C$628,[1]DATA!$E$611:$F$628,[1]DATA!$A$638:$C$655,[1]DATA!$E$638:$F$655,[1]DATA!$C$666:$C$680,[1]DATA!$A$692:$C$699,[1]DATA!$E$692:$F$699,[1]DATA!$A$711:$C$728,[1]DATA!$E$711:$F$728,[1]DATA!$A$739:$C$756,[1]DATA!$E$739:$F$756,[1]DATA!$B$768,[1]DATA!$A$775:$C$792,[1]DATA!$E$780:$E$792,[1]DATA!$A$807:$D$827,[1]DATA!$A$838:$C$847,[1]DATA!$A$857:$C$862,[1]DATA!$E$857:$E$862,[1]DATA!$A$876:$B$877,[1]DATA!$E$876:$E$877,[1]DATA!$A$878:$C$880</definedName>
    <definedName name="LöschenFBRevData">[1]FBRevData!$F$19:$Q$27,[1]FBRevData!$F$30:$Q$39,[1]FBRevData!$F$42:$Q$44</definedName>
    <definedName name="LöschenProjectionData">[1]ProjectionData!$F$13:$Q$13,[1]ProjectionData!$F$17:$Q$23,[1]ProjectionData!$F$25:$Q$26,[1]ProjectionData!$F$28:$Q$30,[1]ProjectionData!$F$32:$Q$49,[1]ProjectionData!$F$51:$Q$53,[1]ProjectionData!$F$55:$Q$72,[1]ProjectionData!$F$74:$Q$76,[1]ProjectionData!$F$78:$Q$95,[1]ProjectionData!$F$97:$Q$114,[1]ProjectionData!$F$116:$Q$130,[1]ProjectionData!$F$134:$Q$141,[1]ProjectionData!$F$143:$Q$145,[1]ProjectionData!$F$147:$Q$164,[1]ProjectionData!$F$166:$Q$168,[1]ProjectionData!$F$170:$Q$187,[1]ProjectionData!$F$189:$Q$206,[1]ProjectionData!$F$208:$Q$210,[1]ProjectionData!$F$212:$Q$232,[1]ProjectionData!$F$236:$Q$253,[1]ProjectionData!$F$255:$Q$264,[1]ProjectionData!$F$267:$Q$272,[1]ProjectionData!$F$275:$Q$279,[1]ProjectionData!$F$282:$Q$284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" i="16009" l="1"/>
  <c r="R53" i="16011"/>
  <c r="R52" i="16011"/>
  <c r="R51" i="16011"/>
  <c r="R50" i="16011"/>
  <c r="C53" i="16011"/>
  <c r="X10" i="16011"/>
  <c r="W10" i="16011"/>
  <c r="V10" i="16011"/>
  <c r="L52" i="16011" l="1"/>
  <c r="N51" i="16011"/>
  <c r="H52" i="16011"/>
  <c r="G51" i="16011"/>
  <c r="F50" i="16011"/>
  <c r="O50" i="16011" s="1"/>
  <c r="C52" i="16011"/>
  <c r="M27" i="16011"/>
  <c r="M26" i="16011"/>
  <c r="M28" i="16011" s="1"/>
  <c r="M25" i="16011"/>
  <c r="Q20" i="16011"/>
  <c r="J20" i="16011"/>
  <c r="F11" i="16011"/>
  <c r="E11" i="16011"/>
  <c r="Q11" i="16011"/>
  <c r="S10" i="16011"/>
  <c r="Q31" i="16011"/>
  <c r="Q29" i="16011"/>
  <c r="O16" i="16011"/>
  <c r="N16" i="16011"/>
  <c r="M16" i="16011"/>
  <c r="O15" i="16011"/>
  <c r="N15" i="16011"/>
  <c r="O14" i="16011"/>
  <c r="N14" i="16011"/>
  <c r="M14" i="16011"/>
  <c r="Z13" i="16011"/>
  <c r="Z14" i="16011" s="1"/>
  <c r="Z15" i="16011" s="1"/>
  <c r="Z16" i="16011" s="1"/>
  <c r="Z17" i="16011" s="1"/>
  <c r="Z18" i="16011" s="1"/>
  <c r="Z19" i="16011" s="1"/>
  <c r="Z20" i="16011" s="1"/>
  <c r="Z21" i="16011" s="1"/>
  <c r="Z22" i="16011" s="1"/>
  <c r="Z23" i="16011" s="1"/>
  <c r="Z24" i="16011" s="1"/>
  <c r="Z25" i="16011" s="1"/>
  <c r="Z26" i="16011" s="1"/>
  <c r="Z27" i="16011" s="1"/>
  <c r="Z28" i="16011" s="1"/>
  <c r="Z29" i="16011" s="1"/>
  <c r="Z30" i="16011" s="1"/>
  <c r="Z31" i="16011" s="1"/>
  <c r="Z32" i="16011" s="1"/>
  <c r="Z33" i="16011" s="1"/>
  <c r="Z34" i="16011" s="1"/>
  <c r="Z35" i="16011" s="1"/>
  <c r="Z36" i="16011" s="1"/>
  <c r="Z37" i="16011" s="1"/>
  <c r="Z38" i="16011" s="1"/>
  <c r="Z39" i="16011" s="1"/>
  <c r="Z40" i="16011" s="1"/>
  <c r="Z41" i="16011" s="1"/>
  <c r="Z42" i="16011" s="1"/>
  <c r="Z43" i="16011" s="1"/>
  <c r="Z44" i="16011" s="1"/>
  <c r="Z45" i="16011" s="1"/>
  <c r="Z46" i="16011" s="1"/>
  <c r="Z47" i="16011" s="1"/>
  <c r="Z48" i="16011" s="1"/>
  <c r="Z49" i="16011" s="1"/>
  <c r="Z50" i="16011" s="1"/>
  <c r="Z51" i="16011" s="1"/>
  <c r="Z52" i="16011" s="1"/>
  <c r="Z53" i="16011" s="1"/>
  <c r="Z54" i="16011" s="1"/>
  <c r="Z55" i="16011" s="1"/>
  <c r="Z56" i="16011" s="1"/>
  <c r="Z57" i="16011" s="1"/>
  <c r="Z58" i="16011" s="1"/>
  <c r="Z59" i="16011" s="1"/>
  <c r="Z60" i="16011" s="1"/>
  <c r="Z61" i="16011" s="1"/>
  <c r="Z62" i="16011" s="1"/>
  <c r="Z63" i="16011" s="1"/>
  <c r="Z64" i="16011" s="1"/>
  <c r="Z65" i="16011" s="1"/>
  <c r="Z66" i="16011" s="1"/>
  <c r="Z67" i="16011" s="1"/>
  <c r="Z68" i="16011" s="1"/>
  <c r="Z69" i="16011" s="1"/>
  <c r="Z70" i="16011" s="1"/>
  <c r="Z71" i="16011" s="1"/>
  <c r="Z72" i="16011" s="1"/>
  <c r="Z73" i="16011" s="1"/>
  <c r="Z74" i="16011" s="1"/>
  <c r="Z75" i="16011" s="1"/>
  <c r="Z76" i="16011" s="1"/>
  <c r="Z77" i="16011" s="1"/>
  <c r="Z78" i="16011" s="1"/>
  <c r="Z79" i="16011" s="1"/>
  <c r="Z80" i="16011" s="1"/>
  <c r="Z81" i="16011" s="1"/>
  <c r="Z82" i="16011" s="1"/>
  <c r="Z83" i="16011" s="1"/>
  <c r="Z84" i="16011" s="1"/>
  <c r="Z85" i="16011" s="1"/>
  <c r="Z86" i="16011" s="1"/>
  <c r="Z87" i="16011" s="1"/>
  <c r="Z88" i="16011" s="1"/>
  <c r="Z89" i="16011" s="1"/>
  <c r="Z90" i="16011" s="1"/>
  <c r="Z91" i="16011" s="1"/>
  <c r="Z92" i="16011" s="1"/>
  <c r="Z93" i="16011" s="1"/>
  <c r="Z94" i="16011" s="1"/>
  <c r="Z95" i="16011" s="1"/>
  <c r="Z96" i="16011" s="1"/>
  <c r="Z97" i="16011" s="1"/>
  <c r="Z98" i="16011" s="1"/>
  <c r="Z99" i="16011" s="1"/>
  <c r="Z100" i="16011" s="1"/>
  <c r="Z101" i="16011" s="1"/>
  <c r="Z102" i="16011" s="1"/>
  <c r="Z103" i="16011" s="1"/>
  <c r="Z104" i="16011" s="1"/>
  <c r="Z105" i="16011" s="1"/>
  <c r="Z106" i="16011" s="1"/>
  <c r="Z107" i="16011" s="1"/>
  <c r="Z108" i="16011" s="1"/>
  <c r="Z109" i="16011" s="1"/>
  <c r="Z110" i="16011" s="1"/>
  <c r="AJ11" i="16011"/>
  <c r="M35" i="16011"/>
  <c r="AG10" i="16011"/>
  <c r="AE10" i="16011"/>
  <c r="AD10" i="16011"/>
  <c r="AC10" i="16011"/>
  <c r="X214" i="16011"/>
  <c r="W214" i="16011"/>
  <c r="O25" i="16011"/>
  <c r="M15" i="16011"/>
  <c r="A40" i="16009"/>
  <c r="C8" i="3"/>
  <c r="S11" i="16011" s="1"/>
  <c r="M30" i="16011" l="1"/>
  <c r="M32" i="16011" s="1"/>
  <c r="Q25" i="16011"/>
  <c r="I53" i="16011"/>
  <c r="V214" i="16011"/>
  <c r="O27" i="16011"/>
  <c r="AD12" i="16011" s="1"/>
  <c r="Q36" i="16011"/>
  <c r="O26" i="16011"/>
  <c r="D8" i="3"/>
  <c r="AG12" i="16011"/>
  <c r="AC12" i="16011"/>
  <c r="K53" i="16011"/>
  <c r="Q27" i="16011" l="1"/>
  <c r="M36" i="16011"/>
  <c r="AF12" i="16011" s="1"/>
  <c r="O28" i="16011"/>
  <c r="Q26" i="16011"/>
  <c r="AE12" i="16011"/>
  <c r="AJ12" i="16011" l="1"/>
  <c r="AF11" i="16011"/>
  <c r="Q28" i="16011"/>
  <c r="O30" i="16011"/>
  <c r="J36" i="16011" s="1"/>
  <c r="J54" i="16011" l="1"/>
  <c r="J50" i="16011" s="1"/>
  <c r="Q30" i="16011"/>
  <c r="O32" i="16011"/>
  <c r="Q32" i="16011" s="1"/>
  <c r="AJ10" i="16011" l="1"/>
  <c r="AF10" i="16011"/>
</calcChain>
</file>

<file path=xl/sharedStrings.xml><?xml version="1.0" encoding="utf-8"?>
<sst xmlns="http://schemas.openxmlformats.org/spreadsheetml/2006/main" count="65" uniqueCount="60">
  <si>
    <t>Jahr:</t>
  </si>
  <si>
    <t>variable Kosten</t>
  </si>
  <si>
    <t>fixe Kosten</t>
  </si>
  <si>
    <t>Gesamtkosten</t>
  </si>
  <si>
    <t>Ergebnis</t>
  </si>
  <si>
    <t>Umsatzrendite</t>
  </si>
  <si>
    <t>Art</t>
  </si>
  <si>
    <t>Firma:</t>
  </si>
  <si>
    <t>1. Schritt</t>
  </si>
  <si>
    <t>Viel Erfolg wünscht</t>
  </si>
  <si>
    <t>2. Schritt</t>
  </si>
  <si>
    <t xml:space="preserve">WILLKOMMEN !   BIENVENUE!   WELCOME!    </t>
  </si>
  <si>
    <t>Er enthält keine Makros (die beim Laden Virenwarnungen abgeben),</t>
  </si>
  <si>
    <t>er erfordert keine umfangreichen Excel-Kenntnisse und keine</t>
  </si>
  <si>
    <t>Programmierkenntnisse.</t>
  </si>
  <si>
    <t>Dateneingabe</t>
  </si>
  <si>
    <t>ABC GmbH</t>
  </si>
  <si>
    <t>bitte tragen Sie Ihre Daten in die gelben Felder ein bzw. überschreiben Sie die Demo-Daten!</t>
  </si>
  <si>
    <t>Berichtswährung:</t>
  </si>
  <si>
    <t>EUR</t>
  </si>
  <si>
    <t>To the World of Magic Workbooks ®</t>
  </si>
  <si>
    <t>Daten den Erläuterungen entsprechend eingeben bzw.</t>
  </si>
  <si>
    <t>die Demo-Daten mit Ihren eigenen Daten überschreiben.</t>
  </si>
  <si>
    <t xml:space="preserve">Das war's auch schon!  </t>
  </si>
  <si>
    <t>Die aktuelle Auswertung ist zur Ansicht oder zum Ausdruck bereit!</t>
  </si>
  <si>
    <r>
      <t>das</t>
    </r>
    <r>
      <rPr>
        <b/>
        <sz val="12"/>
        <color indexed="16"/>
        <rFont val="Arial"/>
        <family val="2"/>
      </rPr>
      <t xml:space="preserve"> MagicWorkbooks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</si>
  <si>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r>
      <t xml:space="preserve">Wie benutze ich </t>
    </r>
    <r>
      <rPr>
        <b/>
        <i/>
        <sz val="14"/>
        <color indexed="16"/>
        <rFont val="Arial"/>
        <family val="2"/>
      </rPr>
      <t>BreakevenChecker</t>
    </r>
    <r>
      <rPr>
        <b/>
        <sz val="14"/>
        <rFont val="Arial"/>
        <family val="2"/>
      </rPr>
      <t>?</t>
    </r>
  </si>
  <si>
    <r>
      <t>Breakeven-Checker</t>
    </r>
    <r>
      <rPr>
        <b/>
        <sz val="10"/>
        <rFont val="Arial"/>
        <family val="2"/>
      </rPr>
      <t xml:space="preserve"> wurde als Excel Arbeitsmappe entwickelt. </t>
    </r>
  </si>
  <si>
    <t>Breakeven-Checker</t>
  </si>
  <si>
    <t>Hier ist das Tool, mit dem per Mausklick der Breakeven-Punkt</t>
  </si>
  <si>
    <r>
      <t xml:space="preserve">Blatt </t>
    </r>
    <r>
      <rPr>
        <b/>
        <sz val="11"/>
        <color indexed="16"/>
        <rFont val="Arial"/>
        <family val="2"/>
      </rPr>
      <t>DATA</t>
    </r>
    <r>
      <rPr>
        <b/>
        <sz val="11"/>
        <rFont val="Arial"/>
        <family val="2"/>
      </rPr>
      <t xml:space="preserve"> anklicken</t>
    </r>
  </si>
  <si>
    <r>
      <t xml:space="preserve">Blatt </t>
    </r>
    <r>
      <rPr>
        <b/>
        <sz val="11"/>
        <color indexed="16"/>
        <rFont val="Arial"/>
        <family val="2"/>
      </rPr>
      <t>BREAKEVEN</t>
    </r>
    <r>
      <rPr>
        <b/>
        <sz val="11"/>
        <rFont val="Arial"/>
        <family val="2"/>
      </rPr>
      <t xml:space="preserve"> anklicken</t>
    </r>
  </si>
  <si>
    <t>Umsatz und Kosten in den Datenleisten anklicken</t>
  </si>
  <si>
    <t xml:space="preserve">Das war's auch schon. </t>
  </si>
  <si>
    <t>Weiter zum Blatt BREAKEVEN!</t>
  </si>
  <si>
    <t>bestimmt werden kann, also der Punkt, ab dem ein Unternehmen</t>
  </si>
  <si>
    <t>in die Gewinnzone kommt.</t>
  </si>
  <si>
    <t>variable Kosten pro Stück</t>
  </si>
  <si>
    <t>Fixkosten gesamt</t>
  </si>
  <si>
    <t>geplante Absatzmenge</t>
  </si>
  <si>
    <t>Preis pro Stück</t>
  </si>
  <si>
    <t>Break-Even Menge</t>
  </si>
  <si>
    <t>Ist-Umsatz</t>
  </si>
  <si>
    <t>Hier können Sie Umsatz-/Kostenänderungen auswählen.  Die Auswirkungen auf den Break-Even-Punkt wird sofort in der Grafik angezeigt.</t>
  </si>
  <si>
    <t>info@magicworkbooks.com</t>
  </si>
  <si>
    <t>Break Even Point</t>
  </si>
  <si>
    <t>Position</t>
  </si>
  <si>
    <t>Data</t>
  </si>
  <si>
    <t>units</t>
  </si>
  <si>
    <t>MagicWorkbook: BreakEvenAnalyser</t>
  </si>
  <si>
    <t>Umsatz</t>
  </si>
  <si>
    <t>Fixkosten</t>
  </si>
  <si>
    <t>mit Veränderungen</t>
  </si>
  <si>
    <t>Veränderungen</t>
  </si>
  <si>
    <t>Variable Kosten</t>
  </si>
  <si>
    <t>Ausgangs- Umsatz und -Kosten</t>
  </si>
  <si>
    <t>Beginn der Fixkostendeckung</t>
  </si>
  <si>
    <t>Ende der Fixkostendeckung</t>
  </si>
  <si>
    <t>Sie möchten mehr?:</t>
  </si>
  <si>
    <t>Steigerung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</si>
</sst>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;;;"/>
    <numFmt numFmtId="165" formatCode="#,##0\ &quot;$&quot;"/>
    <numFmt numFmtId="166" formatCode="_(&quot;$&quot;* #,##0_);_(&quot;$&quot;* \(#,##0\);_(&quot;$&quot;* &quot;-&quot;_);_(@_)"/>
    <numFmt numFmtId="167" formatCode="#,##0,&quot; T€&quot;;\-#,##0,&quot; T€&quot;"/>
    <numFmt numFmtId="168" formatCode="#,##0_ ;\-#,##0\ "/>
    <numFmt numFmtId="169" formatCode="_-* #,##0.00\ [$€-407]_-;\-* #,##0.00\ [$€-407]_-;_-* &quot;-&quot;??\ [$€-407]_-;_-@_-"/>
  </numFmts>
  <fonts count="54" x14ac:knownFonts="1">
    <font>
      <sz val="10"/>
      <name val="Arial"/>
    </font>
    <font>
      <sz val="11"/>
      <color theme="1"/>
      <name val="Arial Unicode MS"/>
      <family val="2"/>
    </font>
    <font>
      <u/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2"/>
      <color indexed="61"/>
      <name val="Arial"/>
      <family val="2"/>
    </font>
    <font>
      <b/>
      <sz val="8"/>
      <color indexed="16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i/>
      <sz val="12"/>
      <name val="Arial"/>
      <family val="2"/>
    </font>
    <font>
      <sz val="10"/>
      <color indexed="13"/>
      <name val="Arial"/>
      <family val="2"/>
    </font>
    <font>
      <sz val="16"/>
      <color indexed="13"/>
      <name val="Arial"/>
      <family val="2"/>
    </font>
    <font>
      <b/>
      <i/>
      <sz val="16"/>
      <color indexed="13"/>
      <name val="Arial"/>
      <family val="2"/>
    </font>
    <font>
      <b/>
      <sz val="12"/>
      <color indexed="1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b/>
      <i/>
      <sz val="10"/>
      <color indexed="13"/>
      <name val="Arial"/>
      <family val="2"/>
    </font>
    <font>
      <b/>
      <sz val="18"/>
      <color indexed="43"/>
      <name val="Arial"/>
      <family val="2"/>
    </font>
    <font>
      <b/>
      <sz val="20"/>
      <color indexed="43"/>
      <name val="Arial"/>
      <family val="2"/>
    </font>
    <font>
      <b/>
      <i/>
      <sz val="12"/>
      <color indexed="53"/>
      <name val="Arial"/>
      <family val="2"/>
    </font>
    <font>
      <b/>
      <i/>
      <sz val="11"/>
      <color indexed="16"/>
      <name val="Arial"/>
      <family val="2"/>
    </font>
    <font>
      <b/>
      <i/>
      <sz val="14"/>
      <color indexed="16"/>
      <name val="Arial"/>
      <family val="2"/>
    </font>
    <font>
      <b/>
      <sz val="11"/>
      <color indexed="16"/>
      <name val="Arial"/>
      <family val="2"/>
    </font>
    <font>
      <b/>
      <i/>
      <sz val="20"/>
      <color indexed="16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 Unicode MS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i/>
      <sz val="18"/>
      <name val="Arial"/>
      <family val="2"/>
    </font>
    <font>
      <sz val="14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7"/>
      <color theme="0" tint="-0.14999847407452621"/>
      <name val="Arial"/>
      <family val="2"/>
    </font>
    <font>
      <b/>
      <i/>
      <sz val="12"/>
      <color theme="1"/>
      <name val="Arial Unicode MS"/>
      <family val="2"/>
    </font>
    <font>
      <i/>
      <sz val="14"/>
      <color theme="1"/>
      <name val="Arial Unicode MS"/>
      <family val="2"/>
    </font>
    <font>
      <i/>
      <sz val="9"/>
      <color theme="1"/>
      <name val="Arial Unicode MS"/>
      <family val="2"/>
    </font>
    <font>
      <sz val="10"/>
      <color theme="1"/>
      <name val="Franklin Gothic Book"/>
      <family val="2"/>
    </font>
    <font>
      <b/>
      <i/>
      <sz val="9"/>
      <color theme="1"/>
      <name val="Arial Unicode MS"/>
      <family val="2"/>
    </font>
    <font>
      <sz val="14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28"/>
      <name val="Arial"/>
      <family val="2"/>
    </font>
    <font>
      <b/>
      <u/>
      <sz val="24"/>
      <color rgb="FFFF0000"/>
      <name val="Arial"/>
      <family val="2"/>
    </font>
    <font>
      <b/>
      <sz val="10"/>
      <color rgb="FFFF0000"/>
      <name val="Franklin Gothic Book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12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  <xf numFmtId="0" fontId="47" fillId="0" borderId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7" fontId="3" fillId="0" borderId="0" xfId="0" applyNumberFormat="1" applyFont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13" fillId="0" borderId="0" xfId="0" applyFont="1"/>
    <xf numFmtId="0" fontId="0" fillId="3" borderId="0" xfId="0" applyFill="1"/>
    <xf numFmtId="0" fontId="13" fillId="3" borderId="0" xfId="0" applyFont="1" applyFill="1"/>
    <xf numFmtId="0" fontId="0" fillId="4" borderId="0" xfId="0" applyFill="1"/>
    <xf numFmtId="0" fontId="13" fillId="4" borderId="0" xfId="0" applyFont="1" applyFill="1"/>
    <xf numFmtId="0" fontId="0" fillId="5" borderId="0" xfId="0" applyFill="1"/>
    <xf numFmtId="0" fontId="13" fillId="5" borderId="0" xfId="0" applyFont="1" applyFill="1"/>
    <xf numFmtId="0" fontId="18" fillId="6" borderId="0" xfId="0" applyFont="1" applyFill="1"/>
    <xf numFmtId="0" fontId="18" fillId="0" borderId="0" xfId="0" applyFont="1"/>
    <xf numFmtId="0" fontId="19" fillId="6" borderId="0" xfId="0" applyFont="1" applyFill="1"/>
    <xf numFmtId="0" fontId="20" fillId="6" borderId="0" xfId="0" applyFont="1" applyFill="1"/>
    <xf numFmtId="14" fontId="0" fillId="2" borderId="1" xfId="0" applyNumberFormat="1" applyFill="1" applyBorder="1" applyAlignment="1">
      <alignment horizontal="right"/>
    </xf>
    <xf numFmtId="0" fontId="23" fillId="0" borderId="0" xfId="0" applyFont="1"/>
    <xf numFmtId="0" fontId="22" fillId="0" borderId="3" xfId="0" applyFont="1" applyBorder="1"/>
    <xf numFmtId="0" fontId="24" fillId="5" borderId="0" xfId="0" applyFont="1" applyFill="1"/>
    <xf numFmtId="0" fontId="26" fillId="7" borderId="4" xfId="0" applyFont="1" applyFill="1" applyBorder="1" applyAlignment="1" applyProtection="1">
      <alignment horizontal="center"/>
      <protection hidden="1"/>
    </xf>
    <xf numFmtId="0" fontId="27" fillId="7" borderId="5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6" fillId="9" borderId="1" xfId="2" applyFont="1" applyFill="1" applyBorder="1" applyAlignment="1" applyProtection="1"/>
    <xf numFmtId="0" fontId="32" fillId="0" borderId="2" xfId="0" applyFont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4" fontId="0" fillId="2" borderId="1" xfId="0" applyNumberFormat="1" applyFill="1" applyBorder="1"/>
    <xf numFmtId="0" fontId="10" fillId="0" borderId="5" xfId="2" applyFont="1" applyBorder="1" applyAlignment="1" applyProtection="1">
      <alignment horizontal="center"/>
    </xf>
    <xf numFmtId="164" fontId="0" fillId="0" borderId="0" xfId="0" applyNumberFormat="1"/>
    <xf numFmtId="0" fontId="2" fillId="0" borderId="5" xfId="2" applyBorder="1" applyAlignment="1" applyProtection="1">
      <alignment horizontal="center"/>
    </xf>
    <xf numFmtId="0" fontId="24" fillId="4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35" fillId="0" borderId="0" xfId="0" applyFont="1"/>
    <xf numFmtId="0" fontId="37" fillId="0" borderId="0" xfId="0" applyFont="1"/>
    <xf numFmtId="165" fontId="37" fillId="0" borderId="0" xfId="0" applyNumberFormat="1" applyFont="1" applyAlignment="1">
      <alignment horizontal="right"/>
    </xf>
    <xf numFmtId="9" fontId="3" fillId="0" borderId="0" xfId="5" applyFont="1"/>
    <xf numFmtId="10" fontId="0" fillId="0" borderId="0" xfId="0" applyNumberFormat="1"/>
    <xf numFmtId="0" fontId="38" fillId="0" borderId="0" xfId="0" applyFont="1"/>
    <xf numFmtId="0" fontId="39" fillId="0" borderId="1" xfId="0" applyFont="1" applyBorder="1"/>
    <xf numFmtId="0" fontId="39" fillId="0" borderId="1" xfId="0" applyFont="1" applyBorder="1" applyAlignment="1">
      <alignment wrapText="1"/>
    </xf>
    <xf numFmtId="0" fontId="40" fillId="0" borderId="0" xfId="0" applyFont="1"/>
    <xf numFmtId="0" fontId="40" fillId="0" borderId="0" xfId="0" applyFont="1" applyAlignment="1">
      <alignment horizontal="right"/>
    </xf>
    <xf numFmtId="0" fontId="12" fillId="0" borderId="0" xfId="0" applyFont="1"/>
    <xf numFmtId="10" fontId="0" fillId="12" borderId="0" xfId="0" applyNumberFormat="1" applyFill="1"/>
    <xf numFmtId="17" fontId="39" fillId="0" borderId="1" xfId="0" applyNumberFormat="1" applyFont="1" applyBorder="1" applyAlignment="1">
      <alignment horizontal="left"/>
    </xf>
    <xf numFmtId="3" fontId="39" fillId="0" borderId="1" xfId="0" applyNumberFormat="1" applyFont="1" applyBorder="1"/>
    <xf numFmtId="165" fontId="3" fillId="0" borderId="0" xfId="0" applyNumberFormat="1" applyFont="1" applyAlignment="1">
      <alignment horizontal="right"/>
    </xf>
    <xf numFmtId="0" fontId="41" fillId="0" borderId="0" xfId="0" applyFont="1"/>
    <xf numFmtId="0" fontId="39" fillId="0" borderId="0" xfId="0" applyFont="1"/>
    <xf numFmtId="0" fontId="5" fillId="0" borderId="0" xfId="0" applyFont="1"/>
    <xf numFmtId="9" fontId="5" fillId="0" borderId="0" xfId="0" applyNumberFormat="1" applyFont="1" applyAlignment="1">
      <alignment horizontal="center" vertical="center"/>
    </xf>
    <xf numFmtId="3" fontId="42" fillId="0" borderId="3" xfId="6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3" fontId="22" fillId="0" borderId="3" xfId="6" applyNumberFormat="1" applyFont="1" applyFill="1" applyBorder="1"/>
    <xf numFmtId="3" fontId="22" fillId="0" borderId="3" xfId="6" applyNumberFormat="1" applyFont="1" applyBorder="1"/>
    <xf numFmtId="10" fontId="22" fillId="0" borderId="3" xfId="5" applyNumberFormat="1" applyFont="1" applyBorder="1"/>
    <xf numFmtId="0" fontId="13" fillId="0" borderId="11" xfId="0" applyFont="1" applyBorder="1"/>
    <xf numFmtId="0" fontId="23" fillId="0" borderId="11" xfId="0" applyFont="1" applyBorder="1"/>
    <xf numFmtId="166" fontId="0" fillId="0" borderId="0" xfId="0" applyNumberFormat="1"/>
    <xf numFmtId="0" fontId="13" fillId="0" borderId="0" xfId="0" applyFont="1" applyAlignment="1">
      <alignment horizontal="center"/>
    </xf>
    <xf numFmtId="3" fontId="14" fillId="13" borderId="12" xfId="5" applyNumberFormat="1" applyFont="1" applyFill="1" applyBorder="1" applyAlignment="1">
      <alignment horizontal="center" wrapText="1" shrinkToFit="1"/>
    </xf>
    <xf numFmtId="3" fontId="14" fillId="13" borderId="12" xfId="5" applyNumberFormat="1" applyFont="1" applyFill="1" applyBorder="1" applyAlignment="1">
      <alignment horizontal="center" shrinkToFit="1"/>
    </xf>
    <xf numFmtId="0" fontId="43" fillId="0" borderId="0" xfId="0" applyFont="1"/>
    <xf numFmtId="44" fontId="23" fillId="0" borderId="0" xfId="0" applyNumberFormat="1" applyFont="1"/>
    <xf numFmtId="167" fontId="45" fillId="15" borderId="17" xfId="7" applyNumberFormat="1" applyFont="1" applyFill="1" applyBorder="1"/>
    <xf numFmtId="167" fontId="46" fillId="15" borderId="11" xfId="7" applyNumberFormat="1" applyFont="1" applyFill="1" applyBorder="1"/>
    <xf numFmtId="0" fontId="47" fillId="15" borderId="11" xfId="8" applyFill="1" applyBorder="1"/>
    <xf numFmtId="168" fontId="48" fillId="15" borderId="11" xfId="7" applyNumberFormat="1" applyFont="1" applyFill="1" applyBorder="1"/>
    <xf numFmtId="169" fontId="47" fillId="15" borderId="11" xfId="8" applyNumberFormat="1" applyFill="1" applyBorder="1"/>
    <xf numFmtId="169" fontId="48" fillId="15" borderId="0" xfId="7" applyNumberFormat="1" applyFont="1" applyFill="1"/>
    <xf numFmtId="169" fontId="47" fillId="15" borderId="0" xfId="8" applyNumberFormat="1" applyFill="1"/>
    <xf numFmtId="0" fontId="47" fillId="15" borderId="0" xfId="8" applyFill="1"/>
    <xf numFmtId="0" fontId="49" fillId="15" borderId="19" xfId="8" applyFont="1" applyFill="1" applyBorder="1" applyAlignment="1">
      <alignment horizontal="right" wrapText="1"/>
    </xf>
    <xf numFmtId="3" fontId="45" fillId="15" borderId="20" xfId="7" applyNumberFormat="1" applyFont="1" applyFill="1" applyBorder="1"/>
    <xf numFmtId="167" fontId="46" fillId="15" borderId="21" xfId="7" applyNumberFormat="1" applyFont="1" applyFill="1" applyBorder="1"/>
    <xf numFmtId="0" fontId="47" fillId="15" borderId="21" xfId="8" applyFill="1" applyBorder="1"/>
    <xf numFmtId="169" fontId="0" fillId="15" borderId="21" xfId="9" applyNumberFormat="1" applyFont="1" applyFill="1" applyBorder="1"/>
    <xf numFmtId="169" fontId="48" fillId="15" borderId="11" xfId="7" applyNumberFormat="1" applyFont="1" applyFill="1" applyBorder="1"/>
    <xf numFmtId="4" fontId="47" fillId="15" borderId="11" xfId="8" applyNumberFormat="1" applyFill="1" applyBorder="1"/>
    <xf numFmtId="0" fontId="49" fillId="15" borderId="23" xfId="8" applyFont="1" applyFill="1" applyBorder="1" applyAlignment="1">
      <alignment horizontal="right" wrapText="1"/>
    </xf>
    <xf numFmtId="3" fontId="45" fillId="15" borderId="20" xfId="7" applyNumberFormat="1" applyFont="1" applyFill="1" applyBorder="1" applyAlignment="1">
      <alignment horizontal="left"/>
    </xf>
    <xf numFmtId="169" fontId="47" fillId="15" borderId="21" xfId="8" applyNumberFormat="1" applyFill="1" applyBorder="1"/>
    <xf numFmtId="44" fontId="1" fillId="15" borderId="21" xfId="10" applyFont="1" applyFill="1" applyBorder="1"/>
    <xf numFmtId="167" fontId="45" fillId="15" borderId="20" xfId="7" applyNumberFormat="1" applyFont="1" applyFill="1" applyBorder="1"/>
    <xf numFmtId="169" fontId="48" fillId="15" borderId="21" xfId="7" applyNumberFormat="1" applyFont="1" applyFill="1" applyBorder="1"/>
    <xf numFmtId="168" fontId="34" fillId="15" borderId="21" xfId="10" applyNumberFormat="1" applyFont="1" applyFill="1" applyBorder="1"/>
    <xf numFmtId="167" fontId="46" fillId="15" borderId="25" xfId="7" applyNumberFormat="1" applyFont="1" applyFill="1" applyBorder="1"/>
    <xf numFmtId="167" fontId="46" fillId="15" borderId="26" xfId="7" applyNumberFormat="1" applyFont="1" applyFill="1" applyBorder="1"/>
    <xf numFmtId="0" fontId="47" fillId="15" borderId="26" xfId="8" applyFill="1" applyBorder="1"/>
    <xf numFmtId="169" fontId="47" fillId="15" borderId="26" xfId="8" applyNumberFormat="1" applyFill="1" applyBorder="1"/>
    <xf numFmtId="169" fontId="0" fillId="15" borderId="26" xfId="9" applyNumberFormat="1" applyFont="1" applyFill="1" applyBorder="1"/>
    <xf numFmtId="169" fontId="48" fillId="15" borderId="26" xfId="7" applyNumberFormat="1" applyFont="1" applyFill="1" applyBorder="1"/>
    <xf numFmtId="168" fontId="50" fillId="15" borderId="7" xfId="8" applyNumberFormat="1" applyFont="1" applyFill="1" applyBorder="1" applyAlignment="1">
      <alignment horizontal="center"/>
    </xf>
    <xf numFmtId="0" fontId="47" fillId="15" borderId="27" xfId="8" applyFill="1" applyBorder="1"/>
    <xf numFmtId="0" fontId="51" fillId="0" borderId="0" xfId="0" applyFont="1"/>
    <xf numFmtId="9" fontId="13" fillId="0" borderId="1" xfId="5" applyFont="1" applyFill="1" applyBorder="1"/>
    <xf numFmtId="0" fontId="52" fillId="0" borderId="0" xfId="2" applyFont="1" applyAlignment="1" applyProtection="1"/>
    <xf numFmtId="0" fontId="21" fillId="6" borderId="0" xfId="0" applyFont="1" applyFill="1" applyAlignment="1">
      <alignment horizontal="center" wrapText="1"/>
    </xf>
    <xf numFmtId="0" fontId="42" fillId="0" borderId="8" xfId="0" applyFont="1" applyBorder="1" applyAlignment="1">
      <alignment horizontal="left"/>
    </xf>
    <xf numFmtId="0" fontId="42" fillId="0" borderId="9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167" fontId="44" fillId="14" borderId="13" xfId="7" applyNumberFormat="1" applyFont="1" applyFill="1" applyBorder="1" applyAlignment="1">
      <alignment horizontal="center" vertical="center"/>
    </xf>
    <xf numFmtId="167" fontId="44" fillId="14" borderId="14" xfId="7" applyNumberFormat="1" applyFont="1" applyFill="1" applyBorder="1" applyAlignment="1">
      <alignment horizontal="center" vertical="center"/>
    </xf>
    <xf numFmtId="167" fontId="44" fillId="14" borderId="15" xfId="7" applyNumberFormat="1" applyFont="1" applyFill="1" applyBorder="1" applyAlignment="1">
      <alignment horizontal="center" vertical="center"/>
    </xf>
    <xf numFmtId="167" fontId="44" fillId="14" borderId="16" xfId="7" applyNumberFormat="1" applyFont="1" applyFill="1" applyBorder="1" applyAlignment="1">
      <alignment horizontal="center" vertical="center"/>
    </xf>
    <xf numFmtId="0" fontId="53" fillId="15" borderId="18" xfId="8" applyFont="1" applyFill="1" applyBorder="1" applyAlignment="1">
      <alignment horizontal="center" vertical="center" wrapText="1"/>
    </xf>
    <xf numFmtId="0" fontId="53" fillId="15" borderId="22" xfId="8" applyFont="1" applyFill="1" applyBorder="1" applyAlignment="1">
      <alignment horizontal="center" vertical="center" wrapText="1"/>
    </xf>
    <xf numFmtId="0" fontId="53" fillId="15" borderId="24" xfId="8" applyFont="1" applyFill="1" applyBorder="1" applyAlignment="1">
      <alignment horizontal="center" vertical="center" wrapText="1"/>
    </xf>
    <xf numFmtId="0" fontId="25" fillId="11" borderId="0" xfId="0" applyFont="1" applyFill="1" applyAlignment="1">
      <alignment horizontal="center" vertical="center" wrapText="1"/>
    </xf>
    <xf numFmtId="9" fontId="36" fillId="12" borderId="6" xfId="0" applyNumberFormat="1" applyFont="1" applyFill="1" applyBorder="1" applyAlignment="1">
      <alignment horizontal="center" vertical="center"/>
    </xf>
    <xf numFmtId="9" fontId="36" fillId="12" borderId="7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</cellXfs>
  <cellStyles count="11">
    <cellStyle name="Euro" xfId="1" xr:uid="{00000000-0005-0000-0000-000000000000}"/>
    <cellStyle name="Hyperlink 2" xfId="3" xr:uid="{00000000-0005-0000-0000-000001000000}"/>
    <cellStyle name="Link" xfId="2" builtinId="8"/>
    <cellStyle name="Prozent 2" xfId="5" xr:uid="{E7A081DE-2A17-4B2A-AB58-B8500EC83FDB}"/>
    <cellStyle name="Standard" xfId="0" builtinId="0"/>
    <cellStyle name="Standard 2" xfId="4" xr:uid="{00000000-0005-0000-0000-000005000000}"/>
    <cellStyle name="Standard 2 3" xfId="8" xr:uid="{7A5BFC50-89A6-4821-BB2B-A2EAD6C72E59}"/>
    <cellStyle name="Standard 3" xfId="7" xr:uid="{B034EEB5-670E-43DD-B1D2-201B722E73E9}"/>
    <cellStyle name="Währung [0] 2" xfId="6" xr:uid="{CD16C5D6-F2F4-4C48-B1D9-1B1864185AA7}"/>
    <cellStyle name="Währung 2" xfId="10" xr:uid="{796F3CF1-42CC-45BA-BB1A-1273A6DDB075}"/>
    <cellStyle name="Währung 3" xfId="9" xr:uid="{EFA5A102-9F7A-4020-9C53-51C3B800FB8F}"/>
  </cellStyles>
  <dxfs count="8">
    <dxf>
      <font>
        <color rgb="FFFF0000"/>
      </font>
    </dxf>
    <dxf>
      <font>
        <color rgb="FF00D66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91451292246521"/>
          <c:y val="7.4498671565342331E-2"/>
          <c:w val="0.79125248508946322"/>
          <c:h val="0.71919871395772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BreakEven!$AD$10</c:f>
              <c:strCache>
                <c:ptCount val="1"/>
                <c:pt idx="0">
                  <c:v>fixe Kosten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BreakEven!$AB$11:$AB$12</c:f>
              <c:strCache>
                <c:ptCount val="2"/>
                <c:pt idx="0">
                  <c:v>Beginn der Fixkostendeckung</c:v>
                </c:pt>
                <c:pt idx="1">
                  <c:v>Ende der Fixkostendeckung</c:v>
                </c:pt>
              </c:strCache>
            </c:strRef>
          </c:cat>
          <c:val>
            <c:numRef>
              <c:f>BreakEven!$AD$11:$AD$12</c:f>
              <c:numCache>
                <c:formatCode>#,##0</c:formatCode>
                <c:ptCount val="2"/>
                <c:pt idx="1">
                  <c:v>19890000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2-4E66-B93C-85051C1BEA7E}"/>
            </c:ext>
          </c:extLst>
        </c:ser>
        <c:ser>
          <c:idx val="5"/>
          <c:order val="1"/>
          <c:tx>
            <c:strRef>
              <c:f>BreakEven!$AE$10</c:f>
              <c:strCache>
                <c:ptCount val="1"/>
                <c:pt idx="0">
                  <c:v>Gesamtkosten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BreakEven!$AB$11:$AB$12</c:f>
              <c:strCache>
                <c:ptCount val="2"/>
                <c:pt idx="0">
                  <c:v>Beginn der Fixkostendeckung</c:v>
                </c:pt>
                <c:pt idx="1">
                  <c:v>Ende der Fixkostendeckung</c:v>
                </c:pt>
              </c:strCache>
            </c:strRef>
          </c:cat>
          <c:val>
            <c:numRef>
              <c:f>BreakEven!$AE$11:$AE$12</c:f>
              <c:numCache>
                <c:formatCode>#,##0</c:formatCode>
                <c:ptCount val="2"/>
                <c:pt idx="1">
                  <c:v>59890000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2-4E66-B93C-85051C1BEA7E}"/>
            </c:ext>
          </c:extLst>
        </c:ser>
        <c:ser>
          <c:idx val="1"/>
          <c:order val="2"/>
          <c:tx>
            <c:strRef>
              <c:f>BreakEven!$AJ$10</c:f>
              <c:strCache>
                <c:ptCount val="1"/>
                <c:pt idx="0">
                  <c:v>Break-Even-Umsatz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FF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52400" h="50800" prst="softRound"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3-3272-4E66-B93C-85051C1BEA7E}"/>
              </c:ext>
            </c:extLst>
          </c:dPt>
          <c:cat>
            <c:strRef>
              <c:f>BreakEven!$AB$11:$AB$12</c:f>
              <c:strCache>
                <c:ptCount val="2"/>
                <c:pt idx="0">
                  <c:v>Beginn der Fixkostendeckung</c:v>
                </c:pt>
                <c:pt idx="1">
                  <c:v>Ende der Fixkostendeckung</c:v>
                </c:pt>
              </c:strCache>
            </c:strRef>
          </c:cat>
          <c:val>
            <c:numRef>
              <c:f>BreakEven!$AJ$11:$AJ$12</c:f>
              <c:numCache>
                <c:formatCode>#,##0</c:formatCode>
                <c:ptCount val="2"/>
                <c:pt idx="0">
                  <c:v>0</c:v>
                </c:pt>
                <c:pt idx="1">
                  <c:v>59669999.999999993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72-4E66-B93C-85051C1B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50"/>
        <c:axId val="99597800"/>
        <c:axId val="99598192"/>
      </c:barChart>
      <c:lineChart>
        <c:grouping val="standard"/>
        <c:varyColors val="0"/>
        <c:ser>
          <c:idx val="2"/>
          <c:order val="3"/>
          <c:tx>
            <c:strRef>
              <c:f>BreakEven!$AF$10</c:f>
              <c:strCache>
                <c:ptCount val="1"/>
                <c:pt idx="0">
                  <c:v>Break-Even-Umsatz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BreakEven!$AB$11:$AB$12</c:f>
              <c:strCache>
                <c:ptCount val="2"/>
                <c:pt idx="0">
                  <c:v>Beginn der Fixkostendeckung</c:v>
                </c:pt>
                <c:pt idx="1">
                  <c:v>Ende der Fixkostendeckung</c:v>
                </c:pt>
              </c:strCache>
            </c:strRef>
          </c:cat>
          <c:val>
            <c:numRef>
              <c:f>BreakEven!$AF$11:$AF$12</c:f>
              <c:numCache>
                <c:formatCode>#,##0</c:formatCode>
                <c:ptCount val="2"/>
                <c:pt idx="0">
                  <c:v>59669999.999999993</c:v>
                </c:pt>
                <c:pt idx="1">
                  <c:v>59669999.999999993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72-4E66-B93C-85051C1BEA7E}"/>
            </c:ext>
          </c:extLst>
        </c:ser>
        <c:ser>
          <c:idx val="3"/>
          <c:order val="4"/>
          <c:tx>
            <c:strRef>
              <c:f>BreakEven!$AG$10</c:f>
              <c:strCache>
                <c:ptCount val="1"/>
                <c:pt idx="0">
                  <c:v>Ist-Umsatz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BreakEven!$AB$11:$AB$12</c:f>
              <c:strCache>
                <c:ptCount val="2"/>
                <c:pt idx="0">
                  <c:v>Beginn der Fixkostendeckung</c:v>
                </c:pt>
                <c:pt idx="1">
                  <c:v>Ende der Fixkostendeckung</c:v>
                </c:pt>
              </c:strCache>
            </c:strRef>
          </c:cat>
          <c:val>
            <c:numRef>
              <c:f>BreakEven!$AG$11:$AG$12</c:f>
              <c:numCache>
                <c:formatCode>#,##0</c:formatCode>
                <c:ptCount val="2"/>
                <c:pt idx="0">
                  <c:v>0</c:v>
                </c:pt>
                <c:pt idx="1">
                  <c:v>60000000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72-4E66-B93C-85051C1B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760"/>
        <c:axId val="99600544"/>
      </c:lineChart>
      <c:catAx>
        <c:axId val="9959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9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598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97800"/>
        <c:crosses val="autoZero"/>
        <c:crossBetween val="between"/>
      </c:valAx>
      <c:catAx>
        <c:axId val="9959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600544"/>
        <c:crosses val="autoZero"/>
        <c:auto val="0"/>
        <c:lblAlgn val="ctr"/>
        <c:lblOffset val="100"/>
        <c:noMultiLvlLbl val="0"/>
      </c:catAx>
      <c:valAx>
        <c:axId val="99600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959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5.6890012642225034E-2"/>
          <c:y val="0.90638439118245795"/>
          <c:w val="0.87989886219974711"/>
          <c:h val="7.44682011534883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11</xdr:row>
      <xdr:rowOff>76200</xdr:rowOff>
    </xdr:from>
    <xdr:to>
      <xdr:col>7</xdr:col>
      <xdr:colOff>876300</xdr:colOff>
      <xdr:row>47</xdr:row>
      <xdr:rowOff>91440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EFAAB90-ABE2-4AD5-9CF1-8092DB9C4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telBudgetXX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Deckblatt"/>
      <sheetName val="WELCOME"/>
      <sheetName val="Navigation"/>
      <sheetName val="DATA"/>
      <sheetName val="CalendarRooms"/>
      <sheetName val="ActualData"/>
      <sheetName val="ActualDataRates"/>
      <sheetName val="ProjectionData"/>
      <sheetName val="FBRevData"/>
      <sheetName val="DailyData"/>
      <sheetName val="BUDGET"/>
      <sheetName val="BDevelop"/>
      <sheetName val="BudgetDetail"/>
      <sheetName val="BDevelopDetail"/>
      <sheetName val="DailyBudgetRev"/>
      <sheetName val="BudgetRates"/>
      <sheetName val="BudgetFBRev"/>
      <sheetName val="BudgetOutlet"/>
      <sheetName val="BudgetDepRooms"/>
      <sheetName val="BudgetDepFB"/>
      <sheetName val="BudgetDepSpa"/>
      <sheetName val="BudgetDepTel"/>
      <sheetName val="BudgetDepO"/>
      <sheetName val="BudgetStaff"/>
      <sheetName val="ACTUAL"/>
      <sheetName val="ADevelop"/>
      <sheetName val="PROJECTION"/>
      <sheetName val="PDevelop"/>
      <sheetName val="ProjDetail"/>
      <sheetName val="Breakevenpoint"/>
      <sheetName val="BreakevenRate"/>
      <sheetName val="MargeSegments"/>
      <sheetName val="ProjFBrev"/>
      <sheetName val="ProjFBrevGraph"/>
      <sheetName val="ProjDepRooms"/>
      <sheetName val="ProjDepFB"/>
      <sheetName val="ProjDepSpa"/>
      <sheetName val="ProjDeptel"/>
      <sheetName val="ProjDepO"/>
      <sheetName val="ProjRates"/>
      <sheetName val="ProjOutlet"/>
      <sheetName val="ProjOutletSelect"/>
      <sheetName val="ProjStaff"/>
      <sheetName val="VAR"/>
      <sheetName val="VarD"/>
      <sheetName val="VARdetail"/>
      <sheetName val="VARrev"/>
      <sheetName val="VARStaff"/>
      <sheetName val="VARrates"/>
      <sheetName val="VARdaily"/>
      <sheetName val="REVm"/>
      <sheetName val="REV"/>
      <sheetName val="GOP"/>
      <sheetName val="GOPm"/>
      <sheetName val="NOP"/>
      <sheetName val="NOPm"/>
      <sheetName val="OCC"/>
      <sheetName val="OCCm"/>
      <sheetName val="RATE"/>
      <sheetName val="RATEm"/>
      <sheetName val="REVPAR"/>
      <sheetName val="REVPARm"/>
      <sheetName val="DemoAbschluss"/>
      <sheetName val="CR"/>
      <sheetName val="CRooms"/>
      <sheetName val="CRFood"/>
      <sheetName val="CRBev"/>
      <sheetName val="CRBanquet"/>
      <sheetName val="CFood"/>
      <sheetName val="CBev"/>
      <sheetName val="CO"/>
      <sheetName val="CHBanquet"/>
      <sheetName val="CHSpa"/>
      <sheetName val="CHtel"/>
      <sheetName val="CHO"/>
    </sheetNames>
    <sheetDataSet>
      <sheetData sheetId="0"/>
      <sheetData sheetId="1"/>
      <sheetData sheetId="2"/>
      <sheetData sheetId="3">
        <row r="17">
          <cell r="B17" t="str">
            <v>Hotel Azzurro</v>
          </cell>
        </row>
        <row r="20">
          <cell r="B20" t="str">
            <v>EUR</v>
          </cell>
        </row>
        <row r="22">
          <cell r="B22">
            <v>45658</v>
          </cell>
        </row>
        <row r="24">
          <cell r="B24">
            <v>7.0000000000000007E-2</v>
          </cell>
        </row>
        <row r="26">
          <cell r="B26">
            <v>0.19</v>
          </cell>
        </row>
        <row r="28">
          <cell r="B28">
            <v>0.19</v>
          </cell>
        </row>
        <row r="39">
          <cell r="H39">
            <v>31</v>
          </cell>
          <cell r="I39">
            <v>28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31</v>
          </cell>
          <cell r="P39">
            <v>30</v>
          </cell>
          <cell r="Q39">
            <v>31</v>
          </cell>
          <cell r="R39">
            <v>30</v>
          </cell>
          <cell r="S39">
            <v>31</v>
          </cell>
        </row>
        <row r="42">
          <cell r="C42">
            <v>210</v>
          </cell>
          <cell r="H42">
            <v>210</v>
          </cell>
          <cell r="I42">
            <v>210</v>
          </cell>
          <cell r="J42">
            <v>210</v>
          </cell>
          <cell r="K42">
            <v>210</v>
          </cell>
          <cell r="L42">
            <v>210</v>
          </cell>
          <cell r="M42">
            <v>210</v>
          </cell>
          <cell r="N42">
            <v>210</v>
          </cell>
          <cell r="O42">
            <v>210</v>
          </cell>
          <cell r="P42">
            <v>210</v>
          </cell>
          <cell r="Q42">
            <v>210</v>
          </cell>
          <cell r="R42">
            <v>210</v>
          </cell>
          <cell r="S42">
            <v>210</v>
          </cell>
        </row>
        <row r="49">
          <cell r="A49" t="str">
            <v>Restaurant Blau</v>
          </cell>
          <cell r="B49" t="str">
            <v>x</v>
          </cell>
          <cell r="C49">
            <v>120</v>
          </cell>
          <cell r="H49">
            <v>25</v>
          </cell>
          <cell r="I49">
            <v>25</v>
          </cell>
          <cell r="J49">
            <v>25</v>
          </cell>
          <cell r="K49">
            <v>25</v>
          </cell>
          <cell r="L49">
            <v>25</v>
          </cell>
          <cell r="M49">
            <v>25</v>
          </cell>
          <cell r="N49">
            <v>25</v>
          </cell>
          <cell r="O49">
            <v>25</v>
          </cell>
          <cell r="P49">
            <v>25</v>
          </cell>
          <cell r="Q49">
            <v>25</v>
          </cell>
          <cell r="R49">
            <v>25</v>
          </cell>
          <cell r="S49">
            <v>25</v>
          </cell>
        </row>
        <row r="50">
          <cell r="A50" t="str">
            <v>Restaurant Rot</v>
          </cell>
          <cell r="B50" t="str">
            <v>x</v>
          </cell>
          <cell r="C50">
            <v>40</v>
          </cell>
          <cell r="H50">
            <v>15</v>
          </cell>
          <cell r="I50">
            <v>15</v>
          </cell>
          <cell r="J50">
            <v>15</v>
          </cell>
          <cell r="K50">
            <v>15</v>
          </cell>
          <cell r="L50">
            <v>15</v>
          </cell>
          <cell r="M50">
            <v>15</v>
          </cell>
          <cell r="N50">
            <v>15</v>
          </cell>
          <cell r="O50">
            <v>15</v>
          </cell>
          <cell r="P50">
            <v>15</v>
          </cell>
          <cell r="Q50">
            <v>15</v>
          </cell>
          <cell r="R50">
            <v>15</v>
          </cell>
          <cell r="S50">
            <v>15</v>
          </cell>
        </row>
        <row r="51">
          <cell r="A51" t="str">
            <v>Snack-Bar</v>
          </cell>
          <cell r="B51" t="str">
            <v>x</v>
          </cell>
          <cell r="C51">
            <v>25</v>
          </cell>
          <cell r="H51">
            <v>50</v>
          </cell>
          <cell r="I51">
            <v>50</v>
          </cell>
          <cell r="J51">
            <v>50</v>
          </cell>
          <cell r="K51">
            <v>50</v>
          </cell>
          <cell r="L51">
            <v>50</v>
          </cell>
          <cell r="M51">
            <v>50</v>
          </cell>
          <cell r="N51">
            <v>50</v>
          </cell>
          <cell r="O51">
            <v>50</v>
          </cell>
          <cell r="P51">
            <v>50</v>
          </cell>
          <cell r="Q51">
            <v>50</v>
          </cell>
          <cell r="R51">
            <v>50</v>
          </cell>
          <cell r="S51">
            <v>50</v>
          </cell>
        </row>
        <row r="52">
          <cell r="A52" t="str">
            <v>Lobby-Bar</v>
          </cell>
          <cell r="B52" t="str">
            <v>x</v>
          </cell>
          <cell r="C52">
            <v>80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M52">
            <v>25</v>
          </cell>
          <cell r="N52">
            <v>25</v>
          </cell>
          <cell r="O52">
            <v>25</v>
          </cell>
          <cell r="P52">
            <v>25</v>
          </cell>
          <cell r="Q52">
            <v>25</v>
          </cell>
          <cell r="R52">
            <v>25</v>
          </cell>
          <cell r="S52">
            <v>25</v>
          </cell>
        </row>
        <row r="53">
          <cell r="A53" t="str">
            <v>Bar</v>
          </cell>
          <cell r="B53" t="str">
            <v>x</v>
          </cell>
          <cell r="C53">
            <v>30</v>
          </cell>
          <cell r="H53">
            <v>60</v>
          </cell>
          <cell r="I53">
            <v>60</v>
          </cell>
          <cell r="J53">
            <v>90</v>
          </cell>
          <cell r="K53">
            <v>90</v>
          </cell>
          <cell r="L53">
            <v>90</v>
          </cell>
          <cell r="M53">
            <v>60</v>
          </cell>
          <cell r="N53">
            <v>60</v>
          </cell>
          <cell r="O53">
            <v>60</v>
          </cell>
          <cell r="P53">
            <v>120</v>
          </cell>
          <cell r="Q53">
            <v>120</v>
          </cell>
          <cell r="R53">
            <v>120</v>
          </cell>
          <cell r="S53">
            <v>120</v>
          </cell>
        </row>
        <row r="54">
          <cell r="A54" t="str">
            <v>Weinkeller</v>
          </cell>
          <cell r="B54" t="str">
            <v>x</v>
          </cell>
          <cell r="C54">
            <v>25</v>
          </cell>
          <cell r="H54">
            <v>20</v>
          </cell>
          <cell r="I54">
            <v>20</v>
          </cell>
          <cell r="J54">
            <v>20</v>
          </cell>
          <cell r="K54">
            <v>20</v>
          </cell>
          <cell r="L54">
            <v>20</v>
          </cell>
          <cell r="M54">
            <v>0</v>
          </cell>
          <cell r="N54">
            <v>0</v>
          </cell>
          <cell r="O54">
            <v>0</v>
          </cell>
          <cell r="P54">
            <v>20</v>
          </cell>
          <cell r="Q54">
            <v>20</v>
          </cell>
          <cell r="R54">
            <v>50</v>
          </cell>
          <cell r="S54">
            <v>50</v>
          </cell>
        </row>
        <row r="55">
          <cell r="A55" t="str">
            <v>Dach-Terrasse</v>
          </cell>
          <cell r="B55" t="str">
            <v>x</v>
          </cell>
          <cell r="C55">
            <v>50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25</v>
          </cell>
          <cell r="M55">
            <v>25</v>
          </cell>
          <cell r="N55">
            <v>25</v>
          </cell>
          <cell r="O55">
            <v>25</v>
          </cell>
          <cell r="P55">
            <v>10</v>
          </cell>
          <cell r="Q55">
            <v>0</v>
          </cell>
          <cell r="R55">
            <v>0</v>
          </cell>
          <cell r="S55">
            <v>0</v>
          </cell>
        </row>
        <row r="56">
          <cell r="A56" t="str">
            <v>Catering</v>
          </cell>
          <cell r="B56" t="str">
            <v>x</v>
          </cell>
          <cell r="C56">
            <v>0</v>
          </cell>
          <cell r="H56">
            <v>10</v>
          </cell>
          <cell r="I56">
            <v>10</v>
          </cell>
          <cell r="J56">
            <v>10</v>
          </cell>
          <cell r="K56">
            <v>10</v>
          </cell>
          <cell r="L56">
            <v>10</v>
          </cell>
          <cell r="M56">
            <v>10</v>
          </cell>
          <cell r="N56">
            <v>10</v>
          </cell>
          <cell r="O56">
            <v>10</v>
          </cell>
          <cell r="P56">
            <v>10</v>
          </cell>
          <cell r="Q56">
            <v>10</v>
          </cell>
          <cell r="R56">
            <v>10</v>
          </cell>
          <cell r="S56">
            <v>10</v>
          </cell>
        </row>
        <row r="66">
          <cell r="B66">
            <v>18</v>
          </cell>
          <cell r="C66">
            <v>0.7</v>
          </cell>
        </row>
        <row r="67">
          <cell r="B67">
            <v>20</v>
          </cell>
          <cell r="C67">
            <v>0.7</v>
          </cell>
        </row>
        <row r="68">
          <cell r="B68">
            <v>5</v>
          </cell>
          <cell r="C68">
            <v>0.7</v>
          </cell>
        </row>
        <row r="69">
          <cell r="B69">
            <v>8</v>
          </cell>
          <cell r="C69">
            <v>0.7</v>
          </cell>
        </row>
        <row r="70">
          <cell r="B70">
            <v>10</v>
          </cell>
          <cell r="C70">
            <v>0.1</v>
          </cell>
        </row>
        <row r="71">
          <cell r="B71">
            <v>10</v>
          </cell>
          <cell r="C71">
            <v>0.3</v>
          </cell>
        </row>
        <row r="72">
          <cell r="B72">
            <v>3</v>
          </cell>
          <cell r="C72">
            <v>0.75</v>
          </cell>
        </row>
        <row r="73">
          <cell r="B73">
            <v>15</v>
          </cell>
          <cell r="C73">
            <v>0.6</v>
          </cell>
        </row>
        <row r="74">
          <cell r="A74" t="str">
            <v>sonstiger Umsatz</v>
          </cell>
          <cell r="R74">
            <v>10000</v>
          </cell>
          <cell r="S74">
            <v>30000</v>
          </cell>
        </row>
        <row r="86">
          <cell r="F86" t="str">
            <v>Messe 1</v>
          </cell>
          <cell r="G86" t="str">
            <v>Messe 2</v>
          </cell>
          <cell r="H86" t="str">
            <v>LCR 1</v>
          </cell>
          <cell r="I86" t="str">
            <v>LCR 2</v>
          </cell>
          <cell r="J86" t="str">
            <v>Normal</v>
          </cell>
          <cell r="K86" t="str">
            <v>Weekend</v>
          </cell>
          <cell r="L86" t="str">
            <v>Summer</v>
          </cell>
          <cell r="M86" t="str">
            <v>Suite 1</v>
          </cell>
          <cell r="N86" t="str">
            <v>Suite 2</v>
          </cell>
          <cell r="O86" t="str">
            <v>Suite 3</v>
          </cell>
          <cell r="P86" t="str">
            <v>App 1</v>
          </cell>
          <cell r="Q86" t="str">
            <v>App 2</v>
          </cell>
          <cell r="R86" t="str">
            <v>Tagung 1</v>
          </cell>
          <cell r="S86" t="str">
            <v>Tagung 2</v>
          </cell>
          <cell r="T86" t="str">
            <v>Tagung 3</v>
          </cell>
        </row>
        <row r="87"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1.2</v>
          </cell>
          <cell r="K87">
            <v>1.5</v>
          </cell>
          <cell r="L87">
            <v>1.5</v>
          </cell>
          <cell r="M87">
            <v>1.8</v>
          </cell>
          <cell r="N87">
            <v>1.8</v>
          </cell>
          <cell r="O87">
            <v>1.8</v>
          </cell>
          <cell r="P87">
            <v>1.8</v>
          </cell>
          <cell r="Q87">
            <v>1.8</v>
          </cell>
          <cell r="R87">
            <v>1</v>
          </cell>
          <cell r="S87">
            <v>1</v>
          </cell>
          <cell r="T87">
            <v>1</v>
          </cell>
        </row>
        <row r="88">
          <cell r="F88">
            <v>250</v>
          </cell>
          <cell r="G88">
            <v>230</v>
          </cell>
          <cell r="H88">
            <v>170</v>
          </cell>
          <cell r="I88">
            <v>150</v>
          </cell>
          <cell r="J88">
            <v>200</v>
          </cell>
          <cell r="K88">
            <v>75</v>
          </cell>
          <cell r="L88">
            <v>99</v>
          </cell>
          <cell r="M88">
            <v>310</v>
          </cell>
          <cell r="N88">
            <v>280</v>
          </cell>
          <cell r="O88">
            <v>240</v>
          </cell>
          <cell r="P88">
            <v>250</v>
          </cell>
          <cell r="Q88">
            <v>200</v>
          </cell>
          <cell r="R88">
            <v>200</v>
          </cell>
          <cell r="S88">
            <v>170</v>
          </cell>
          <cell r="T88">
            <v>130</v>
          </cell>
        </row>
        <row r="89">
          <cell r="F89">
            <v>17</v>
          </cell>
          <cell r="G89">
            <v>17</v>
          </cell>
          <cell r="H89">
            <v>17</v>
          </cell>
          <cell r="I89">
            <v>17</v>
          </cell>
          <cell r="J89">
            <v>17</v>
          </cell>
          <cell r="K89">
            <v>10</v>
          </cell>
          <cell r="M89">
            <v>17</v>
          </cell>
          <cell r="N89">
            <v>17</v>
          </cell>
          <cell r="O89">
            <v>17</v>
          </cell>
          <cell r="P89">
            <v>17</v>
          </cell>
          <cell r="Q89">
            <v>17</v>
          </cell>
          <cell r="R89">
            <v>10</v>
          </cell>
          <cell r="S89">
            <v>10</v>
          </cell>
          <cell r="T89">
            <v>10</v>
          </cell>
        </row>
        <row r="91">
          <cell r="R91">
            <v>20</v>
          </cell>
          <cell r="S91">
            <v>15</v>
          </cell>
        </row>
        <row r="92">
          <cell r="R92">
            <v>25</v>
          </cell>
        </row>
        <row r="93">
          <cell r="M93">
            <v>5</v>
          </cell>
        </row>
        <row r="94">
          <cell r="R94">
            <v>10</v>
          </cell>
          <cell r="S94">
            <v>10</v>
          </cell>
          <cell r="T94">
            <v>10</v>
          </cell>
        </row>
        <row r="95">
          <cell r="R95">
            <v>8</v>
          </cell>
          <cell r="S95">
            <v>8</v>
          </cell>
          <cell r="T95">
            <v>8</v>
          </cell>
        </row>
        <row r="100">
          <cell r="C100">
            <v>0.8</v>
          </cell>
        </row>
        <row r="101">
          <cell r="C101">
            <v>0.8</v>
          </cell>
        </row>
        <row r="102">
          <cell r="C102">
            <v>0.7</v>
          </cell>
        </row>
        <row r="103">
          <cell r="C103">
            <v>0</v>
          </cell>
        </row>
        <row r="111">
          <cell r="H111">
            <v>0.01</v>
          </cell>
          <cell r="I111">
            <v>0.01</v>
          </cell>
          <cell r="J111">
            <v>0.01</v>
          </cell>
          <cell r="K111">
            <v>0.01</v>
          </cell>
          <cell r="L111">
            <v>0.01</v>
          </cell>
          <cell r="M111">
            <v>0.01</v>
          </cell>
          <cell r="N111">
            <v>0.01</v>
          </cell>
          <cell r="O111">
            <v>0.01</v>
          </cell>
          <cell r="P111">
            <v>0.01</v>
          </cell>
          <cell r="Q111">
            <v>0.01</v>
          </cell>
          <cell r="R111">
            <v>0.01</v>
          </cell>
          <cell r="S111">
            <v>0.01</v>
          </cell>
        </row>
        <row r="119">
          <cell r="H119">
            <v>5000</v>
          </cell>
          <cell r="I119">
            <v>5000</v>
          </cell>
          <cell r="J119">
            <v>5000</v>
          </cell>
          <cell r="K119">
            <v>5000</v>
          </cell>
          <cell r="L119">
            <v>5000</v>
          </cell>
          <cell r="M119">
            <v>5000</v>
          </cell>
          <cell r="N119">
            <v>5000</v>
          </cell>
          <cell r="O119">
            <v>5000</v>
          </cell>
          <cell r="P119">
            <v>5000</v>
          </cell>
          <cell r="Q119">
            <v>5000</v>
          </cell>
          <cell r="R119">
            <v>5000</v>
          </cell>
          <cell r="S119">
            <v>5000</v>
          </cell>
        </row>
        <row r="120">
          <cell r="H120">
            <v>0.01</v>
          </cell>
          <cell r="I120">
            <v>3000</v>
          </cell>
          <cell r="J120">
            <v>0.01</v>
          </cell>
          <cell r="K120">
            <v>2000</v>
          </cell>
          <cell r="L120">
            <v>0.01</v>
          </cell>
          <cell r="M120">
            <v>0.01</v>
          </cell>
          <cell r="N120">
            <v>0.01</v>
          </cell>
          <cell r="O120">
            <v>3000</v>
          </cell>
          <cell r="P120">
            <v>2000</v>
          </cell>
          <cell r="Q120">
            <v>0.01</v>
          </cell>
          <cell r="R120">
            <v>0.01</v>
          </cell>
          <cell r="S120">
            <v>1000</v>
          </cell>
        </row>
        <row r="121">
          <cell r="H121">
            <v>0.01</v>
          </cell>
          <cell r="I121">
            <v>0</v>
          </cell>
          <cell r="J121">
            <v>0.01</v>
          </cell>
          <cell r="K121">
            <v>0</v>
          </cell>
          <cell r="L121">
            <v>0.01</v>
          </cell>
          <cell r="M121">
            <v>1000</v>
          </cell>
          <cell r="N121">
            <v>0.01</v>
          </cell>
          <cell r="O121">
            <v>0</v>
          </cell>
          <cell r="P121">
            <v>0</v>
          </cell>
          <cell r="Q121">
            <v>0.01</v>
          </cell>
          <cell r="R121">
            <v>2000</v>
          </cell>
          <cell r="S121">
            <v>3000</v>
          </cell>
        </row>
        <row r="129">
          <cell r="H129">
            <v>900</v>
          </cell>
          <cell r="I129">
            <v>900</v>
          </cell>
          <cell r="J129">
            <v>900</v>
          </cell>
          <cell r="K129">
            <v>900</v>
          </cell>
          <cell r="L129">
            <v>900</v>
          </cell>
          <cell r="M129">
            <v>900</v>
          </cell>
          <cell r="N129">
            <v>900</v>
          </cell>
          <cell r="O129">
            <v>900</v>
          </cell>
          <cell r="P129">
            <v>900</v>
          </cell>
          <cell r="Q129">
            <v>900</v>
          </cell>
          <cell r="R129">
            <v>900</v>
          </cell>
          <cell r="S129">
            <v>900</v>
          </cell>
        </row>
        <row r="137">
          <cell r="A137" t="str">
            <v>SPA</v>
          </cell>
        </row>
        <row r="139">
          <cell r="A139" t="str">
            <v>Massage</v>
          </cell>
          <cell r="B139">
            <v>49</v>
          </cell>
          <cell r="H139">
            <v>100</v>
          </cell>
          <cell r="I139">
            <v>100</v>
          </cell>
          <cell r="J139">
            <v>100</v>
          </cell>
          <cell r="K139">
            <v>100</v>
          </cell>
          <cell r="L139">
            <v>100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150</v>
          </cell>
          <cell r="R139">
            <v>150</v>
          </cell>
          <cell r="S139">
            <v>50</v>
          </cell>
        </row>
        <row r="140">
          <cell r="A140" t="str">
            <v>Kosmetikbehandlung 1</v>
          </cell>
          <cell r="B140">
            <v>25</v>
          </cell>
          <cell r="H140">
            <v>10</v>
          </cell>
          <cell r="I140">
            <v>5</v>
          </cell>
          <cell r="J140">
            <v>5</v>
          </cell>
          <cell r="K140">
            <v>5</v>
          </cell>
          <cell r="L140">
            <v>5</v>
          </cell>
          <cell r="M140">
            <v>5</v>
          </cell>
          <cell r="N140">
            <v>5</v>
          </cell>
          <cell r="O140">
            <v>5</v>
          </cell>
          <cell r="P140">
            <v>5</v>
          </cell>
          <cell r="Q140">
            <v>5</v>
          </cell>
          <cell r="R140">
            <v>5</v>
          </cell>
          <cell r="S140">
            <v>5</v>
          </cell>
        </row>
        <row r="141">
          <cell r="A141" t="str">
            <v>Kosmetikbehandlung 2</v>
          </cell>
          <cell r="B141">
            <v>26</v>
          </cell>
          <cell r="M141">
            <v>20</v>
          </cell>
        </row>
        <row r="142">
          <cell r="A142" t="str">
            <v>Kosmetikbehandlung 3</v>
          </cell>
          <cell r="B142">
            <v>27</v>
          </cell>
        </row>
        <row r="143">
          <cell r="A143" t="str">
            <v>Kosmetikbehandlung 4</v>
          </cell>
          <cell r="B143">
            <v>28</v>
          </cell>
          <cell r="H143">
            <v>5</v>
          </cell>
          <cell r="I143">
            <v>6</v>
          </cell>
          <cell r="J143">
            <v>7</v>
          </cell>
          <cell r="K143">
            <v>8</v>
          </cell>
          <cell r="L143">
            <v>9</v>
          </cell>
          <cell r="M143">
            <v>10</v>
          </cell>
          <cell r="N143">
            <v>11</v>
          </cell>
          <cell r="O143">
            <v>12</v>
          </cell>
          <cell r="P143">
            <v>13</v>
          </cell>
          <cell r="Q143">
            <v>14</v>
          </cell>
          <cell r="R143">
            <v>15</v>
          </cell>
          <cell r="S143">
            <v>16</v>
          </cell>
        </row>
        <row r="144">
          <cell r="A144" t="str">
            <v>Kosmetikbehandlung 5</v>
          </cell>
          <cell r="B144">
            <v>29</v>
          </cell>
          <cell r="H144">
            <v>1</v>
          </cell>
          <cell r="I144">
            <v>2</v>
          </cell>
          <cell r="J144">
            <v>3</v>
          </cell>
          <cell r="K144">
            <v>4</v>
          </cell>
          <cell r="L144">
            <v>5</v>
          </cell>
          <cell r="M144">
            <v>6</v>
          </cell>
          <cell r="N144">
            <v>7</v>
          </cell>
          <cell r="O144">
            <v>8</v>
          </cell>
          <cell r="P144">
            <v>9</v>
          </cell>
          <cell r="Q144">
            <v>10</v>
          </cell>
          <cell r="R144">
            <v>11</v>
          </cell>
          <cell r="S144">
            <v>12</v>
          </cell>
        </row>
        <row r="145">
          <cell r="A145" t="str">
            <v>Kosmetikbehandlung 6</v>
          </cell>
          <cell r="B145">
            <v>30</v>
          </cell>
          <cell r="M145">
            <v>8</v>
          </cell>
          <cell r="N145">
            <v>9</v>
          </cell>
        </row>
        <row r="146">
          <cell r="A146" t="str">
            <v>Kosmetikbehandlung 7</v>
          </cell>
          <cell r="B146">
            <v>31</v>
          </cell>
          <cell r="R146">
            <v>10</v>
          </cell>
          <cell r="S146">
            <v>11</v>
          </cell>
        </row>
        <row r="147">
          <cell r="A147" t="str">
            <v>Kosmetikbehandlung 8</v>
          </cell>
          <cell r="B147">
            <v>32</v>
          </cell>
          <cell r="K147">
            <v>7</v>
          </cell>
          <cell r="L147">
            <v>8</v>
          </cell>
        </row>
        <row r="148">
          <cell r="A148" t="str">
            <v>Kosmetikbehandlung 9</v>
          </cell>
          <cell r="B148">
            <v>33</v>
          </cell>
          <cell r="M148">
            <v>5</v>
          </cell>
          <cell r="N148">
            <v>6</v>
          </cell>
        </row>
        <row r="149">
          <cell r="A149" t="str">
            <v>Kosmetikbehandlung 10</v>
          </cell>
          <cell r="B149">
            <v>34</v>
          </cell>
          <cell r="J149">
            <v>4</v>
          </cell>
          <cell r="K149">
            <v>3</v>
          </cell>
        </row>
        <row r="150">
          <cell r="A150" t="str">
            <v>Kosmetikbehandlung 11</v>
          </cell>
          <cell r="B150">
            <v>35</v>
          </cell>
          <cell r="Q150">
            <v>10</v>
          </cell>
          <cell r="R150">
            <v>11</v>
          </cell>
        </row>
        <row r="151">
          <cell r="A151" t="str">
            <v>Kosmetikbehandlung 12</v>
          </cell>
          <cell r="B151">
            <v>36</v>
          </cell>
          <cell r="I151">
            <v>2</v>
          </cell>
          <cell r="J151">
            <v>2</v>
          </cell>
          <cell r="K151">
            <v>2</v>
          </cell>
          <cell r="L151">
            <v>2</v>
          </cell>
        </row>
        <row r="152">
          <cell r="A152" t="str">
            <v>Kosmetikbehandlung 13</v>
          </cell>
          <cell r="B152">
            <v>37</v>
          </cell>
          <cell r="I152">
            <v>2</v>
          </cell>
          <cell r="K152">
            <v>2</v>
          </cell>
          <cell r="L152">
            <v>2</v>
          </cell>
        </row>
        <row r="153">
          <cell r="A153" t="str">
            <v>Kosmetikbehandlung 14</v>
          </cell>
          <cell r="B153">
            <v>38</v>
          </cell>
          <cell r="I153">
            <v>2</v>
          </cell>
          <cell r="J153">
            <v>2</v>
          </cell>
          <cell r="K153">
            <v>2</v>
          </cell>
        </row>
        <row r="161">
          <cell r="A161" t="str">
            <v>Telefon</v>
          </cell>
          <cell r="H161">
            <v>5.0000000000000001E-3</v>
          </cell>
          <cell r="I161">
            <v>5.0000000000000001E-3</v>
          </cell>
          <cell r="J161">
            <v>5.0000000000000001E-3</v>
          </cell>
          <cell r="K161">
            <v>5.0000000000000001E-3</v>
          </cell>
          <cell r="L161">
            <v>5.0000000000000001E-3</v>
          </cell>
          <cell r="M161">
            <v>5.0000000000000001E-3</v>
          </cell>
          <cell r="N161">
            <v>5.0000000000000001E-3</v>
          </cell>
          <cell r="O161">
            <v>5.0000000000000001E-3</v>
          </cell>
          <cell r="P161">
            <v>5.0000000000000001E-3</v>
          </cell>
          <cell r="Q161">
            <v>5.0000000000000001E-3</v>
          </cell>
          <cell r="R161">
            <v>5.0000000000000001E-3</v>
          </cell>
          <cell r="S161">
            <v>5.0000000000000001E-3</v>
          </cell>
        </row>
        <row r="162">
          <cell r="A162" t="str">
            <v>Fax</v>
          </cell>
          <cell r="H162">
            <v>5.0000000000000001E-3</v>
          </cell>
          <cell r="I162">
            <v>5.0000000000000001E-3</v>
          </cell>
          <cell r="J162">
            <v>5.0000000000000001E-3</v>
          </cell>
          <cell r="K162">
            <v>5.0000000000000001E-3</v>
          </cell>
          <cell r="L162">
            <v>5.0000000000000001E-3</v>
          </cell>
          <cell r="M162">
            <v>5.0000000000000001E-3</v>
          </cell>
          <cell r="N162">
            <v>5.0000000000000001E-3</v>
          </cell>
          <cell r="O162">
            <v>5.0000000000000001E-3</v>
          </cell>
          <cell r="P162">
            <v>5.0000000000000001E-3</v>
          </cell>
          <cell r="Q162">
            <v>5.0000000000000001E-3</v>
          </cell>
          <cell r="R162">
            <v>5.0000000000000001E-3</v>
          </cell>
          <cell r="S162">
            <v>5.0000000000000001E-3</v>
          </cell>
        </row>
        <row r="163">
          <cell r="A163" t="str">
            <v>Internet</v>
          </cell>
          <cell r="H163">
            <v>0.01</v>
          </cell>
          <cell r="I163">
            <v>0.01</v>
          </cell>
          <cell r="J163">
            <v>0.01</v>
          </cell>
          <cell r="K163">
            <v>0.01</v>
          </cell>
          <cell r="L163">
            <v>0.01</v>
          </cell>
          <cell r="M163">
            <v>0.01</v>
          </cell>
          <cell r="N163">
            <v>0.01</v>
          </cell>
          <cell r="O163">
            <v>0.01</v>
          </cell>
          <cell r="P163">
            <v>0.01</v>
          </cell>
          <cell r="Q163">
            <v>0.01</v>
          </cell>
          <cell r="R163">
            <v>0.01</v>
          </cell>
          <cell r="S163">
            <v>0.01</v>
          </cell>
        </row>
        <row r="164">
          <cell r="A164" t="str">
            <v>Movie on Demand</v>
          </cell>
          <cell r="H164">
            <v>0.02</v>
          </cell>
          <cell r="I164">
            <v>0.02</v>
          </cell>
          <cell r="J164">
            <v>0.02</v>
          </cell>
          <cell r="K164">
            <v>0.02</v>
          </cell>
          <cell r="L164">
            <v>0.02</v>
          </cell>
          <cell r="M164">
            <v>0.02</v>
          </cell>
          <cell r="N164">
            <v>0.02</v>
          </cell>
          <cell r="O164">
            <v>0.02</v>
          </cell>
          <cell r="P164">
            <v>0.02</v>
          </cell>
          <cell r="Q164">
            <v>0.02</v>
          </cell>
          <cell r="R164">
            <v>0.02</v>
          </cell>
          <cell r="S164">
            <v>0.02</v>
          </cell>
        </row>
        <row r="165">
          <cell r="A165" t="str">
            <v>sonstiges</v>
          </cell>
          <cell r="H165">
            <v>0.01</v>
          </cell>
          <cell r="I165">
            <v>0.01</v>
          </cell>
          <cell r="J165">
            <v>0.01</v>
          </cell>
          <cell r="K165">
            <v>0.01</v>
          </cell>
          <cell r="L165">
            <v>0.01</v>
          </cell>
          <cell r="M165">
            <v>0.01</v>
          </cell>
          <cell r="N165">
            <v>0.01</v>
          </cell>
          <cell r="O165">
            <v>0.01</v>
          </cell>
          <cell r="P165">
            <v>0.01</v>
          </cell>
          <cell r="Q165">
            <v>0.01</v>
          </cell>
          <cell r="R165">
            <v>0.01</v>
          </cell>
          <cell r="S165">
            <v>0.01</v>
          </cell>
        </row>
        <row r="175">
          <cell r="A175" t="str">
            <v>Garage</v>
          </cell>
          <cell r="H175">
            <v>2000</v>
          </cell>
          <cell r="I175">
            <v>2000</v>
          </cell>
          <cell r="J175">
            <v>2000</v>
          </cell>
          <cell r="K175">
            <v>2000</v>
          </cell>
          <cell r="L175">
            <v>2000</v>
          </cell>
          <cell r="M175">
            <v>2000</v>
          </cell>
          <cell r="N175">
            <v>2000</v>
          </cell>
          <cell r="O175">
            <v>2000</v>
          </cell>
          <cell r="P175">
            <v>2000</v>
          </cell>
          <cell r="Q175">
            <v>2000</v>
          </cell>
          <cell r="R175">
            <v>2000</v>
          </cell>
          <cell r="S175">
            <v>2000</v>
          </cell>
        </row>
        <row r="176">
          <cell r="A176" t="str">
            <v>Gästewäsche/Reinig.</v>
          </cell>
          <cell r="H176">
            <v>300</v>
          </cell>
          <cell r="I176">
            <v>300</v>
          </cell>
          <cell r="J176">
            <v>300</v>
          </cell>
          <cell r="K176">
            <v>300</v>
          </cell>
          <cell r="L176">
            <v>300</v>
          </cell>
          <cell r="M176">
            <v>300</v>
          </cell>
          <cell r="N176">
            <v>300</v>
          </cell>
          <cell r="O176">
            <v>300</v>
          </cell>
          <cell r="P176">
            <v>300</v>
          </cell>
          <cell r="Q176">
            <v>300</v>
          </cell>
          <cell r="R176">
            <v>300</v>
          </cell>
          <cell r="S176">
            <v>300</v>
          </cell>
        </row>
        <row r="177">
          <cell r="A177" t="str">
            <v>sonst. Umsatz 19%</v>
          </cell>
          <cell r="H177">
            <v>50</v>
          </cell>
          <cell r="I177">
            <v>50</v>
          </cell>
          <cell r="J177">
            <v>50</v>
          </cell>
          <cell r="K177">
            <v>50</v>
          </cell>
          <cell r="L177">
            <v>50</v>
          </cell>
          <cell r="M177">
            <v>50</v>
          </cell>
          <cell r="N177">
            <v>50</v>
          </cell>
          <cell r="O177">
            <v>50</v>
          </cell>
          <cell r="P177">
            <v>50</v>
          </cell>
          <cell r="Q177">
            <v>50</v>
          </cell>
          <cell r="R177">
            <v>50</v>
          </cell>
          <cell r="S177">
            <v>50</v>
          </cell>
        </row>
        <row r="178">
          <cell r="A178" t="str">
            <v>Zeitungen</v>
          </cell>
          <cell r="H178">
            <v>60</v>
          </cell>
          <cell r="I178">
            <v>60</v>
          </cell>
          <cell r="J178">
            <v>60</v>
          </cell>
          <cell r="K178">
            <v>60</v>
          </cell>
          <cell r="L178">
            <v>60</v>
          </cell>
          <cell r="M178">
            <v>60</v>
          </cell>
          <cell r="N178">
            <v>60</v>
          </cell>
          <cell r="O178">
            <v>60</v>
          </cell>
          <cell r="P178">
            <v>60</v>
          </cell>
          <cell r="Q178">
            <v>60</v>
          </cell>
          <cell r="R178">
            <v>60</v>
          </cell>
          <cell r="S178">
            <v>60</v>
          </cell>
        </row>
        <row r="179">
          <cell r="A179" t="str">
            <v>Zigaretten Tabak</v>
          </cell>
          <cell r="H179">
            <v>70</v>
          </cell>
          <cell r="I179">
            <v>70</v>
          </cell>
          <cell r="J179">
            <v>70</v>
          </cell>
          <cell r="K179">
            <v>70</v>
          </cell>
          <cell r="L179">
            <v>70</v>
          </cell>
          <cell r="M179">
            <v>70</v>
          </cell>
          <cell r="N179">
            <v>70</v>
          </cell>
          <cell r="O179">
            <v>70</v>
          </cell>
          <cell r="P179">
            <v>70</v>
          </cell>
          <cell r="Q179">
            <v>70</v>
          </cell>
          <cell r="R179">
            <v>70</v>
          </cell>
          <cell r="S179">
            <v>70</v>
          </cell>
        </row>
        <row r="180">
          <cell r="A180" t="str">
            <v>Kursgewinn</v>
          </cell>
          <cell r="H180">
            <v>80</v>
          </cell>
          <cell r="I180">
            <v>80</v>
          </cell>
          <cell r="J180">
            <v>80</v>
          </cell>
          <cell r="K180">
            <v>80</v>
          </cell>
          <cell r="L180">
            <v>80</v>
          </cell>
          <cell r="M180">
            <v>80</v>
          </cell>
          <cell r="N180">
            <v>80</v>
          </cell>
          <cell r="O180">
            <v>80</v>
          </cell>
          <cell r="P180">
            <v>80</v>
          </cell>
          <cell r="Q180">
            <v>80</v>
          </cell>
          <cell r="R180">
            <v>80</v>
          </cell>
          <cell r="S180">
            <v>80</v>
          </cell>
        </row>
        <row r="181">
          <cell r="A181" t="str">
            <v>Skonti</v>
          </cell>
          <cell r="H181">
            <v>90</v>
          </cell>
          <cell r="I181">
            <v>90</v>
          </cell>
          <cell r="J181">
            <v>90</v>
          </cell>
          <cell r="K181">
            <v>90</v>
          </cell>
          <cell r="L181">
            <v>90</v>
          </cell>
          <cell r="M181">
            <v>90</v>
          </cell>
          <cell r="N181">
            <v>90</v>
          </cell>
          <cell r="O181">
            <v>90</v>
          </cell>
          <cell r="P181">
            <v>90</v>
          </cell>
          <cell r="Q181">
            <v>90</v>
          </cell>
          <cell r="R181">
            <v>90</v>
          </cell>
          <cell r="S181">
            <v>90</v>
          </cell>
        </row>
        <row r="182">
          <cell r="A182" t="str">
            <v>Werbekostenzuschuss</v>
          </cell>
          <cell r="H182">
            <v>100</v>
          </cell>
          <cell r="I182">
            <v>100</v>
          </cell>
          <cell r="J182">
            <v>100</v>
          </cell>
          <cell r="K182">
            <v>100</v>
          </cell>
          <cell r="L182">
            <v>100</v>
          </cell>
          <cell r="M182">
            <v>100</v>
          </cell>
          <cell r="N182">
            <v>100</v>
          </cell>
          <cell r="O182">
            <v>100</v>
          </cell>
          <cell r="P182">
            <v>100</v>
          </cell>
          <cell r="Q182">
            <v>100</v>
          </cell>
          <cell r="R182">
            <v>100</v>
          </cell>
          <cell r="S182">
            <v>100</v>
          </cell>
        </row>
        <row r="183">
          <cell r="A183" t="str">
            <v>Sonstiges 1</v>
          </cell>
          <cell r="H183">
            <v>10</v>
          </cell>
          <cell r="I183">
            <v>10</v>
          </cell>
          <cell r="J183">
            <v>10</v>
          </cell>
          <cell r="K183">
            <v>10</v>
          </cell>
          <cell r="L183">
            <v>10</v>
          </cell>
          <cell r="M183">
            <v>10</v>
          </cell>
          <cell r="N183">
            <v>10</v>
          </cell>
          <cell r="O183">
            <v>10</v>
          </cell>
          <cell r="P183">
            <v>10</v>
          </cell>
          <cell r="Q183">
            <v>10</v>
          </cell>
          <cell r="R183">
            <v>10</v>
          </cell>
          <cell r="S183">
            <v>10</v>
          </cell>
        </row>
        <row r="184">
          <cell r="A184" t="str">
            <v>Sonstiges 2</v>
          </cell>
          <cell r="H184">
            <v>11</v>
          </cell>
          <cell r="I184">
            <v>11</v>
          </cell>
          <cell r="J184">
            <v>11</v>
          </cell>
          <cell r="K184">
            <v>11</v>
          </cell>
          <cell r="L184">
            <v>11</v>
          </cell>
          <cell r="M184">
            <v>11</v>
          </cell>
          <cell r="N184">
            <v>11</v>
          </cell>
          <cell r="O184">
            <v>11</v>
          </cell>
          <cell r="P184">
            <v>11</v>
          </cell>
          <cell r="Q184">
            <v>11</v>
          </cell>
          <cell r="R184">
            <v>11</v>
          </cell>
          <cell r="S184">
            <v>11</v>
          </cell>
        </row>
        <row r="185">
          <cell r="A185" t="str">
            <v>Sonstiges 3</v>
          </cell>
          <cell r="H185">
            <v>12</v>
          </cell>
          <cell r="I185">
            <v>12</v>
          </cell>
          <cell r="J185">
            <v>12</v>
          </cell>
          <cell r="K185">
            <v>12</v>
          </cell>
          <cell r="L185">
            <v>12</v>
          </cell>
          <cell r="M185">
            <v>12</v>
          </cell>
          <cell r="N185">
            <v>12</v>
          </cell>
          <cell r="O185">
            <v>12</v>
          </cell>
          <cell r="P185">
            <v>12</v>
          </cell>
          <cell r="Q185">
            <v>12</v>
          </cell>
          <cell r="R185">
            <v>12</v>
          </cell>
          <cell r="S185">
            <v>12</v>
          </cell>
        </row>
        <row r="186">
          <cell r="A186" t="str">
            <v>Sonstiges 4</v>
          </cell>
          <cell r="H186">
            <v>13</v>
          </cell>
          <cell r="I186">
            <v>13</v>
          </cell>
          <cell r="J186">
            <v>13</v>
          </cell>
          <cell r="K186">
            <v>13</v>
          </cell>
          <cell r="L186">
            <v>13</v>
          </cell>
          <cell r="M186">
            <v>13</v>
          </cell>
          <cell r="N186">
            <v>13</v>
          </cell>
          <cell r="O186">
            <v>13</v>
          </cell>
          <cell r="P186">
            <v>13</v>
          </cell>
          <cell r="Q186">
            <v>13</v>
          </cell>
          <cell r="R186">
            <v>13</v>
          </cell>
          <cell r="S186">
            <v>13</v>
          </cell>
        </row>
        <row r="187">
          <cell r="A187" t="str">
            <v>Sonstiges 5</v>
          </cell>
          <cell r="H187">
            <v>14</v>
          </cell>
          <cell r="I187">
            <v>14</v>
          </cell>
          <cell r="J187">
            <v>14</v>
          </cell>
          <cell r="K187">
            <v>14</v>
          </cell>
          <cell r="L187">
            <v>14</v>
          </cell>
          <cell r="M187">
            <v>14</v>
          </cell>
          <cell r="N187">
            <v>14</v>
          </cell>
          <cell r="O187">
            <v>14</v>
          </cell>
          <cell r="P187">
            <v>14</v>
          </cell>
          <cell r="Q187">
            <v>14</v>
          </cell>
          <cell r="R187">
            <v>14</v>
          </cell>
          <cell r="S187">
            <v>14</v>
          </cell>
        </row>
        <row r="188">
          <cell r="A188" t="str">
            <v>Sonstiges 6</v>
          </cell>
          <cell r="H188">
            <v>15</v>
          </cell>
          <cell r="I188">
            <v>15</v>
          </cell>
          <cell r="J188">
            <v>15</v>
          </cell>
          <cell r="K188">
            <v>15</v>
          </cell>
          <cell r="L188">
            <v>15</v>
          </cell>
          <cell r="M188">
            <v>15</v>
          </cell>
          <cell r="N188">
            <v>15</v>
          </cell>
          <cell r="O188">
            <v>15</v>
          </cell>
          <cell r="P188">
            <v>15</v>
          </cell>
          <cell r="Q188">
            <v>15</v>
          </cell>
          <cell r="R188">
            <v>15</v>
          </cell>
          <cell r="S188">
            <v>15</v>
          </cell>
        </row>
        <row r="189">
          <cell r="A189" t="str">
            <v>Sonstiges 7</v>
          </cell>
          <cell r="H189">
            <v>16</v>
          </cell>
          <cell r="I189">
            <v>16</v>
          </cell>
          <cell r="J189">
            <v>16</v>
          </cell>
          <cell r="K189">
            <v>16</v>
          </cell>
          <cell r="L189">
            <v>16</v>
          </cell>
          <cell r="M189">
            <v>16</v>
          </cell>
          <cell r="N189">
            <v>16</v>
          </cell>
          <cell r="O189">
            <v>16</v>
          </cell>
          <cell r="P189">
            <v>16</v>
          </cell>
          <cell r="Q189">
            <v>16</v>
          </cell>
          <cell r="R189">
            <v>16</v>
          </cell>
          <cell r="S189">
            <v>16</v>
          </cell>
        </row>
        <row r="200">
          <cell r="C200">
            <v>0.3</v>
          </cell>
        </row>
        <row r="201">
          <cell r="C201">
            <v>0.22</v>
          </cell>
        </row>
        <row r="211">
          <cell r="A211" t="str">
            <v>Berufsgenossenschaft</v>
          </cell>
          <cell r="C211">
            <v>5000</v>
          </cell>
        </row>
        <row r="212">
          <cell r="A212" t="str">
            <v>Schwerbehindertenabgabe</v>
          </cell>
          <cell r="C212">
            <v>1500</v>
          </cell>
        </row>
        <row r="213">
          <cell r="A213" t="str">
            <v>Gebühren und Abgaben</v>
          </cell>
          <cell r="C213">
            <v>500</v>
          </cell>
        </row>
        <row r="214">
          <cell r="A214" t="str">
            <v>Schulung</v>
          </cell>
          <cell r="C214">
            <v>250</v>
          </cell>
        </row>
        <row r="215">
          <cell r="A215" t="str">
            <v>Anstellungskosten</v>
          </cell>
          <cell r="C215">
            <v>700</v>
          </cell>
        </row>
        <row r="216">
          <cell r="A216" t="str">
            <v>Sachbezug</v>
          </cell>
          <cell r="C216">
            <v>300</v>
          </cell>
        </row>
        <row r="217">
          <cell r="A217" t="str">
            <v>sonstiges</v>
          </cell>
          <cell r="C217">
            <v>100</v>
          </cell>
        </row>
        <row r="230">
          <cell r="C230">
            <v>30</v>
          </cell>
          <cell r="D230" t="str">
            <v>x</v>
          </cell>
        </row>
        <row r="231">
          <cell r="C231">
            <v>150</v>
          </cell>
          <cell r="D231" t="str">
            <v>x</v>
          </cell>
        </row>
        <row r="232">
          <cell r="C232">
            <v>300</v>
          </cell>
          <cell r="D232" t="str">
            <v>x</v>
          </cell>
        </row>
        <row r="233">
          <cell r="C233">
            <v>0.5</v>
          </cell>
          <cell r="D233" t="str">
            <v>x</v>
          </cell>
        </row>
        <row r="234">
          <cell r="C234">
            <v>0.21</v>
          </cell>
        </row>
        <row r="235">
          <cell r="C235">
            <v>0.25</v>
          </cell>
        </row>
        <row r="237">
          <cell r="C237">
            <v>169</v>
          </cell>
        </row>
        <row r="246">
          <cell r="B246">
            <v>1</v>
          </cell>
          <cell r="C246" t="str">
            <v>F</v>
          </cell>
          <cell r="D246" t="str">
            <v>Direktor</v>
          </cell>
          <cell r="E246">
            <v>6500</v>
          </cell>
          <cell r="F246">
            <v>1</v>
          </cell>
          <cell r="G246">
            <v>12</v>
          </cell>
        </row>
        <row r="247">
          <cell r="B247">
            <v>1</v>
          </cell>
          <cell r="C247" t="str">
            <v>F</v>
          </cell>
          <cell r="D247" t="str">
            <v>Rooms Div. Man</v>
          </cell>
          <cell r="E247">
            <v>3000</v>
          </cell>
          <cell r="F247">
            <v>1</v>
          </cell>
          <cell r="G247">
            <v>11</v>
          </cell>
        </row>
        <row r="248">
          <cell r="B248">
            <v>1</v>
          </cell>
          <cell r="C248" t="str">
            <v>F</v>
          </cell>
          <cell r="D248" t="str">
            <v>Guest Relation</v>
          </cell>
          <cell r="E248">
            <v>1800</v>
          </cell>
          <cell r="F248">
            <v>1</v>
          </cell>
          <cell r="G248">
            <v>12</v>
          </cell>
        </row>
        <row r="249">
          <cell r="B249">
            <v>1</v>
          </cell>
          <cell r="C249" t="str">
            <v>F</v>
          </cell>
          <cell r="D249" t="str">
            <v>Reservierung</v>
          </cell>
          <cell r="E249">
            <v>3200</v>
          </cell>
          <cell r="F249">
            <v>1</v>
          </cell>
          <cell r="G249">
            <v>12</v>
          </cell>
        </row>
        <row r="250">
          <cell r="B250">
            <v>1</v>
          </cell>
          <cell r="C250" t="str">
            <v>F</v>
          </cell>
          <cell r="D250" t="str">
            <v>Hausdame</v>
          </cell>
          <cell r="E250">
            <v>3500</v>
          </cell>
          <cell r="F250">
            <v>1</v>
          </cell>
          <cell r="G250">
            <v>12</v>
          </cell>
        </row>
        <row r="251">
          <cell r="B251">
            <v>1</v>
          </cell>
          <cell r="C251" t="str">
            <v>F</v>
          </cell>
          <cell r="D251" t="str">
            <v>Ass. Hausdame</v>
          </cell>
          <cell r="E251">
            <v>2500</v>
          </cell>
          <cell r="F251">
            <v>1</v>
          </cell>
          <cell r="G251">
            <v>12</v>
          </cell>
        </row>
        <row r="252">
          <cell r="B252">
            <v>12</v>
          </cell>
          <cell r="C252" t="str">
            <v>A</v>
          </cell>
          <cell r="D252" t="str">
            <v>Zimmermädchen</v>
          </cell>
          <cell r="E252">
            <v>400</v>
          </cell>
          <cell r="F252">
            <v>1</v>
          </cell>
          <cell r="G252">
            <v>12</v>
          </cell>
        </row>
        <row r="253">
          <cell r="B253">
            <v>3</v>
          </cell>
          <cell r="C253" t="str">
            <v>F</v>
          </cell>
          <cell r="D253" t="str">
            <v>Rezeption</v>
          </cell>
          <cell r="E253">
            <v>1900</v>
          </cell>
          <cell r="F253">
            <v>1</v>
          </cell>
          <cell r="G253">
            <v>12</v>
          </cell>
        </row>
        <row r="254">
          <cell r="B254">
            <v>0.4</v>
          </cell>
          <cell r="C254" t="str">
            <v>F</v>
          </cell>
          <cell r="D254" t="str">
            <v>Shiftleader</v>
          </cell>
          <cell r="E254">
            <v>2000</v>
          </cell>
          <cell r="F254">
            <v>1</v>
          </cell>
          <cell r="G254">
            <v>3</v>
          </cell>
        </row>
        <row r="255">
          <cell r="B255">
            <v>0.6</v>
          </cell>
          <cell r="C255" t="str">
            <v>F</v>
          </cell>
          <cell r="D255" t="str">
            <v>Shiftleader</v>
          </cell>
          <cell r="E255">
            <v>2100</v>
          </cell>
          <cell r="F255">
            <v>4</v>
          </cell>
          <cell r="G255">
            <v>12</v>
          </cell>
        </row>
        <row r="298">
          <cell r="C298" t="str">
            <v>Housekeeping</v>
          </cell>
          <cell r="D298">
            <v>35</v>
          </cell>
          <cell r="I298">
            <v>100</v>
          </cell>
          <cell r="J298">
            <v>100</v>
          </cell>
          <cell r="K298">
            <v>100</v>
          </cell>
          <cell r="L298">
            <v>100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  <cell r="R298">
            <v>100</v>
          </cell>
          <cell r="S298">
            <v>100</v>
          </cell>
          <cell r="T298">
            <v>100</v>
          </cell>
        </row>
        <row r="305">
          <cell r="I305">
            <v>100</v>
          </cell>
          <cell r="J305">
            <v>1000</v>
          </cell>
          <cell r="K305">
            <v>1000</v>
          </cell>
          <cell r="L305">
            <v>1000</v>
          </cell>
          <cell r="M305">
            <v>1000</v>
          </cell>
          <cell r="N305">
            <v>1000</v>
          </cell>
          <cell r="O305">
            <v>1000</v>
          </cell>
          <cell r="P305">
            <v>1000</v>
          </cell>
          <cell r="Q305">
            <v>1000</v>
          </cell>
          <cell r="R305">
            <v>1000</v>
          </cell>
          <cell r="S305">
            <v>1000</v>
          </cell>
          <cell r="T305">
            <v>1000</v>
          </cell>
        </row>
        <row r="306">
          <cell r="C306" t="str">
            <v>Zimmerreinigung</v>
          </cell>
          <cell r="D306">
            <v>5.4</v>
          </cell>
          <cell r="E306">
            <v>3</v>
          </cell>
        </row>
        <row r="316">
          <cell r="B316">
            <v>1</v>
          </cell>
          <cell r="C316" t="str">
            <v>F</v>
          </cell>
          <cell r="D316" t="str">
            <v>GF</v>
          </cell>
          <cell r="E316">
            <v>3500</v>
          </cell>
          <cell r="F316">
            <v>4</v>
          </cell>
          <cell r="G316">
            <v>12</v>
          </cell>
        </row>
        <row r="317">
          <cell r="B317">
            <v>1</v>
          </cell>
          <cell r="C317" t="str">
            <v>F</v>
          </cell>
          <cell r="D317" t="str">
            <v>Oberkellner</v>
          </cell>
          <cell r="E317">
            <v>2500</v>
          </cell>
          <cell r="F317">
            <v>1</v>
          </cell>
          <cell r="G317">
            <v>1</v>
          </cell>
        </row>
        <row r="318">
          <cell r="B318">
            <v>4</v>
          </cell>
          <cell r="C318" t="str">
            <v>F</v>
          </cell>
          <cell r="D318" t="str">
            <v>Kellner</v>
          </cell>
          <cell r="E318">
            <v>1800</v>
          </cell>
          <cell r="F318">
            <v>1</v>
          </cell>
          <cell r="G318">
            <v>12</v>
          </cell>
        </row>
        <row r="319">
          <cell r="B319">
            <v>1</v>
          </cell>
          <cell r="C319" t="str">
            <v>F</v>
          </cell>
          <cell r="D319" t="str">
            <v>Service</v>
          </cell>
          <cell r="E319">
            <v>1500</v>
          </cell>
          <cell r="F319">
            <v>1</v>
          </cell>
          <cell r="G319">
            <v>12</v>
          </cell>
        </row>
        <row r="320">
          <cell r="B320">
            <v>1</v>
          </cell>
          <cell r="C320" t="str">
            <v>F</v>
          </cell>
          <cell r="D320" t="str">
            <v>Küchenchef</v>
          </cell>
          <cell r="E320">
            <v>2900</v>
          </cell>
          <cell r="F320">
            <v>1</v>
          </cell>
          <cell r="G320">
            <v>12</v>
          </cell>
        </row>
        <row r="321">
          <cell r="B321">
            <v>3</v>
          </cell>
          <cell r="C321" t="str">
            <v>F</v>
          </cell>
          <cell r="D321" t="str">
            <v>Koch</v>
          </cell>
          <cell r="E321">
            <v>2100</v>
          </cell>
          <cell r="F321">
            <v>1</v>
          </cell>
          <cell r="G321">
            <v>12</v>
          </cell>
        </row>
        <row r="322">
          <cell r="B322">
            <v>6</v>
          </cell>
          <cell r="C322" t="str">
            <v>A</v>
          </cell>
          <cell r="D322" t="str">
            <v>Spüler</v>
          </cell>
          <cell r="E322">
            <v>410</v>
          </cell>
          <cell r="F322">
            <v>1</v>
          </cell>
          <cell r="G322">
            <v>12</v>
          </cell>
        </row>
        <row r="323">
          <cell r="B323">
            <v>0.5</v>
          </cell>
          <cell r="C323" t="str">
            <v>Z</v>
          </cell>
          <cell r="D323" t="str">
            <v>Azubi 1.J</v>
          </cell>
          <cell r="E323">
            <v>639</v>
          </cell>
          <cell r="F323">
            <v>8</v>
          </cell>
          <cell r="G323">
            <v>12</v>
          </cell>
        </row>
        <row r="324">
          <cell r="B324">
            <v>0.5</v>
          </cell>
          <cell r="C324" t="str">
            <v>Z</v>
          </cell>
          <cell r="D324" t="str">
            <v>Azubi 1.J</v>
          </cell>
          <cell r="E324">
            <v>639</v>
          </cell>
          <cell r="F324">
            <v>8</v>
          </cell>
          <cell r="G324">
            <v>12</v>
          </cell>
        </row>
        <row r="325">
          <cell r="B325">
            <v>0.5</v>
          </cell>
          <cell r="C325" t="str">
            <v>Z</v>
          </cell>
          <cell r="D325" t="str">
            <v>Azubi 1.J</v>
          </cell>
          <cell r="E325">
            <v>639</v>
          </cell>
          <cell r="F325">
            <v>8</v>
          </cell>
          <cell r="G325">
            <v>12</v>
          </cell>
        </row>
        <row r="326">
          <cell r="B326">
            <v>0.5</v>
          </cell>
          <cell r="C326" t="str">
            <v>Z</v>
          </cell>
          <cell r="D326" t="str">
            <v>Azubi 1.J</v>
          </cell>
          <cell r="E326">
            <v>639</v>
          </cell>
          <cell r="F326">
            <v>8</v>
          </cell>
          <cell r="G326">
            <v>12</v>
          </cell>
        </row>
        <row r="327">
          <cell r="B327">
            <v>0.5</v>
          </cell>
          <cell r="C327" t="str">
            <v>Z</v>
          </cell>
          <cell r="D327" t="str">
            <v>Azubi 1.J</v>
          </cell>
          <cell r="E327">
            <v>639</v>
          </cell>
          <cell r="F327">
            <v>8</v>
          </cell>
          <cell r="G327">
            <v>12</v>
          </cell>
        </row>
        <row r="328">
          <cell r="B328">
            <v>0.5</v>
          </cell>
          <cell r="C328" t="str">
            <v>Z</v>
          </cell>
          <cell r="D328" t="str">
            <v>Azubi 1.J</v>
          </cell>
          <cell r="E328">
            <v>639</v>
          </cell>
          <cell r="F328">
            <v>8</v>
          </cell>
          <cell r="G328">
            <v>12</v>
          </cell>
        </row>
        <row r="329">
          <cell r="B329">
            <v>0.5</v>
          </cell>
          <cell r="C329" t="str">
            <v>Z</v>
          </cell>
          <cell r="D329" t="str">
            <v>Azubi 2.J</v>
          </cell>
          <cell r="E329">
            <v>718</v>
          </cell>
          <cell r="F329">
            <v>1</v>
          </cell>
          <cell r="G329">
            <v>12</v>
          </cell>
        </row>
        <row r="330">
          <cell r="B330">
            <v>0.5</v>
          </cell>
          <cell r="C330" t="str">
            <v>F</v>
          </cell>
          <cell r="D330" t="str">
            <v>Buchh./Sek.</v>
          </cell>
          <cell r="E330">
            <v>2500</v>
          </cell>
          <cell r="F330">
            <v>1</v>
          </cell>
          <cell r="G330">
            <v>12</v>
          </cell>
        </row>
        <row r="331">
          <cell r="B331">
            <v>1</v>
          </cell>
          <cell r="C331" t="str">
            <v>F</v>
          </cell>
          <cell r="D331" t="str">
            <v>Oberkellner</v>
          </cell>
          <cell r="E331">
            <v>2700</v>
          </cell>
          <cell r="F331">
            <v>2</v>
          </cell>
          <cell r="G331">
            <v>12</v>
          </cell>
        </row>
        <row r="368">
          <cell r="C368" t="str">
            <v>Barkeeper</v>
          </cell>
          <cell r="D368">
            <v>35</v>
          </cell>
          <cell r="M368">
            <v>200</v>
          </cell>
          <cell r="N368">
            <v>200</v>
          </cell>
          <cell r="O368">
            <v>200</v>
          </cell>
          <cell r="S368">
            <v>200</v>
          </cell>
          <cell r="T368">
            <v>200</v>
          </cell>
        </row>
        <row r="369">
          <cell r="C369" t="str">
            <v>Koch</v>
          </cell>
          <cell r="D369">
            <v>30</v>
          </cell>
          <cell r="M369">
            <v>50</v>
          </cell>
          <cell r="S369">
            <v>50</v>
          </cell>
          <cell r="T369">
            <v>150</v>
          </cell>
        </row>
        <row r="370">
          <cell r="C370" t="str">
            <v>Hilfskoch</v>
          </cell>
          <cell r="D370">
            <v>25</v>
          </cell>
          <cell r="S370">
            <v>50</v>
          </cell>
          <cell r="T370">
            <v>100</v>
          </cell>
        </row>
        <row r="386">
          <cell r="B386">
            <v>1</v>
          </cell>
          <cell r="C386" t="str">
            <v>F</v>
          </cell>
          <cell r="D386" t="str">
            <v>Bademeister</v>
          </cell>
          <cell r="E386">
            <v>2500</v>
          </cell>
          <cell r="F386">
            <v>1</v>
          </cell>
          <cell r="G386">
            <v>8</v>
          </cell>
        </row>
        <row r="387">
          <cell r="B387">
            <v>1</v>
          </cell>
          <cell r="C387" t="str">
            <v>F</v>
          </cell>
          <cell r="D387" t="str">
            <v>Masseurin</v>
          </cell>
          <cell r="E387">
            <v>2500</v>
          </cell>
          <cell r="F387">
            <v>1</v>
          </cell>
          <cell r="G387">
            <v>12</v>
          </cell>
        </row>
        <row r="388">
          <cell r="B388">
            <v>4</v>
          </cell>
          <cell r="C388" t="str">
            <v>F</v>
          </cell>
          <cell r="D388" t="str">
            <v>Kosmetikerin</v>
          </cell>
          <cell r="E388">
            <v>1800</v>
          </cell>
          <cell r="F388">
            <v>1</v>
          </cell>
          <cell r="G388">
            <v>12</v>
          </cell>
        </row>
        <row r="417">
          <cell r="C417" t="str">
            <v>Masseur</v>
          </cell>
          <cell r="D417">
            <v>42</v>
          </cell>
          <cell r="I417">
            <v>50</v>
          </cell>
          <cell r="J417">
            <v>50</v>
          </cell>
          <cell r="K417">
            <v>50</v>
          </cell>
          <cell r="L417">
            <v>50</v>
          </cell>
          <cell r="M417">
            <v>50</v>
          </cell>
          <cell r="N417">
            <v>50</v>
          </cell>
          <cell r="O417">
            <v>50</v>
          </cell>
          <cell r="P417">
            <v>50</v>
          </cell>
          <cell r="Q417">
            <v>50</v>
          </cell>
          <cell r="R417">
            <v>50</v>
          </cell>
          <cell r="S417">
            <v>50</v>
          </cell>
          <cell r="T417">
            <v>50</v>
          </cell>
        </row>
        <row r="431">
          <cell r="B431">
            <v>1</v>
          </cell>
          <cell r="C431" t="str">
            <v>F</v>
          </cell>
          <cell r="D431" t="str">
            <v>Haustechniker</v>
          </cell>
          <cell r="E431">
            <v>2500</v>
          </cell>
          <cell r="F431">
            <v>1</v>
          </cell>
          <cell r="G431">
            <v>8</v>
          </cell>
        </row>
        <row r="432">
          <cell r="B432">
            <v>1</v>
          </cell>
          <cell r="C432" t="str">
            <v>F</v>
          </cell>
          <cell r="D432" t="str">
            <v>Gärtner</v>
          </cell>
          <cell r="E432">
            <v>2400</v>
          </cell>
          <cell r="F432">
            <v>1</v>
          </cell>
          <cell r="G432">
            <v>12</v>
          </cell>
        </row>
        <row r="447">
          <cell r="C447" t="str">
            <v>Gärtner</v>
          </cell>
          <cell r="D447">
            <v>18</v>
          </cell>
          <cell r="I447">
            <v>50</v>
          </cell>
          <cell r="J447">
            <v>50</v>
          </cell>
          <cell r="K447">
            <v>50</v>
          </cell>
          <cell r="L447">
            <v>50</v>
          </cell>
          <cell r="M447">
            <v>50</v>
          </cell>
          <cell r="N447">
            <v>50</v>
          </cell>
          <cell r="O447">
            <v>50</v>
          </cell>
          <cell r="P447">
            <v>50</v>
          </cell>
          <cell r="Q447">
            <v>50</v>
          </cell>
          <cell r="R447">
            <v>50</v>
          </cell>
          <cell r="S447">
            <v>50</v>
          </cell>
          <cell r="T447">
            <v>50</v>
          </cell>
        </row>
        <row r="461">
          <cell r="B461">
            <v>1</v>
          </cell>
          <cell r="C461" t="str">
            <v>F</v>
          </cell>
          <cell r="D461" t="str">
            <v>Verkaufsleiter</v>
          </cell>
          <cell r="E461">
            <v>3300</v>
          </cell>
          <cell r="F461">
            <v>1</v>
          </cell>
          <cell r="G461">
            <v>12</v>
          </cell>
        </row>
        <row r="462">
          <cell r="B462">
            <v>3</v>
          </cell>
          <cell r="C462" t="str">
            <v>F</v>
          </cell>
          <cell r="D462" t="str">
            <v>Verkaufs-Rep</v>
          </cell>
          <cell r="E462">
            <v>2100</v>
          </cell>
          <cell r="F462">
            <v>1</v>
          </cell>
          <cell r="G462">
            <v>12</v>
          </cell>
        </row>
        <row r="477">
          <cell r="C477" t="str">
            <v>Aushilfe</v>
          </cell>
          <cell r="D477">
            <v>22</v>
          </cell>
          <cell r="I477">
            <v>50</v>
          </cell>
          <cell r="J477">
            <v>50</v>
          </cell>
          <cell r="K477">
            <v>50</v>
          </cell>
          <cell r="L477">
            <v>50</v>
          </cell>
          <cell r="M477">
            <v>50</v>
          </cell>
          <cell r="N477">
            <v>50</v>
          </cell>
          <cell r="O477">
            <v>50</v>
          </cell>
          <cell r="P477">
            <v>50</v>
          </cell>
          <cell r="Q477">
            <v>50</v>
          </cell>
          <cell r="R477">
            <v>50</v>
          </cell>
          <cell r="S477">
            <v>50</v>
          </cell>
          <cell r="T477">
            <v>50</v>
          </cell>
        </row>
        <row r="493">
          <cell r="B493">
            <v>1</v>
          </cell>
          <cell r="C493" t="str">
            <v>F</v>
          </cell>
          <cell r="D493" t="str">
            <v>Direktor</v>
          </cell>
          <cell r="E493">
            <v>5000</v>
          </cell>
          <cell r="F493">
            <v>1</v>
          </cell>
          <cell r="G493">
            <v>8</v>
          </cell>
        </row>
        <row r="494">
          <cell r="B494">
            <v>1</v>
          </cell>
          <cell r="C494" t="str">
            <v>F</v>
          </cell>
          <cell r="D494" t="str">
            <v>Sekretärin</v>
          </cell>
          <cell r="E494">
            <v>2400</v>
          </cell>
          <cell r="F494">
            <v>1</v>
          </cell>
          <cell r="G494">
            <v>12</v>
          </cell>
        </row>
        <row r="495">
          <cell r="B495">
            <v>1</v>
          </cell>
          <cell r="C495" t="str">
            <v>F</v>
          </cell>
          <cell r="D495" t="str">
            <v>Buchhalterin</v>
          </cell>
          <cell r="E495">
            <v>2900</v>
          </cell>
          <cell r="F495">
            <v>1</v>
          </cell>
          <cell r="G495">
            <v>12</v>
          </cell>
        </row>
        <row r="496">
          <cell r="B496">
            <v>10</v>
          </cell>
          <cell r="C496" t="str">
            <v>Z</v>
          </cell>
          <cell r="D496" t="str">
            <v>Azubi 1. LJ</v>
          </cell>
          <cell r="E496">
            <v>650</v>
          </cell>
          <cell r="F496">
            <v>8</v>
          </cell>
          <cell r="G496">
            <v>12</v>
          </cell>
        </row>
        <row r="497">
          <cell r="B497">
            <v>8</v>
          </cell>
          <cell r="C497" t="str">
            <v>Z</v>
          </cell>
          <cell r="D497" t="str">
            <v>Azubi 2. LJ</v>
          </cell>
          <cell r="E497">
            <v>850</v>
          </cell>
          <cell r="F497">
            <v>1</v>
          </cell>
          <cell r="G497">
            <v>8</v>
          </cell>
        </row>
        <row r="498">
          <cell r="B498">
            <v>5</v>
          </cell>
          <cell r="C498" t="str">
            <v>Z</v>
          </cell>
          <cell r="D498" t="str">
            <v>Azubi 3. LJ</v>
          </cell>
          <cell r="E498">
            <v>1050</v>
          </cell>
          <cell r="F498">
            <v>1</v>
          </cell>
          <cell r="G498">
            <v>8</v>
          </cell>
        </row>
        <row r="529">
          <cell r="C529" t="str">
            <v>Controller</v>
          </cell>
          <cell r="D529">
            <v>65</v>
          </cell>
          <cell r="I529">
            <v>10</v>
          </cell>
          <cell r="J529">
            <v>10</v>
          </cell>
          <cell r="K529">
            <v>10</v>
          </cell>
          <cell r="L529">
            <v>10</v>
          </cell>
          <cell r="M529">
            <v>10</v>
          </cell>
          <cell r="N529">
            <v>10</v>
          </cell>
          <cell r="O529">
            <v>10</v>
          </cell>
          <cell r="P529">
            <v>10</v>
          </cell>
          <cell r="Q529">
            <v>10</v>
          </cell>
          <cell r="R529">
            <v>10</v>
          </cell>
          <cell r="S529">
            <v>10</v>
          </cell>
          <cell r="T529">
            <v>10</v>
          </cell>
        </row>
        <row r="551">
          <cell r="A551" t="str">
            <v>Fremdwäscherei/Reinigung</v>
          </cell>
          <cell r="D551">
            <v>15</v>
          </cell>
        </row>
        <row r="552">
          <cell r="A552" t="str">
            <v>Ersatzwäsche</v>
          </cell>
          <cell r="D552">
            <v>5</v>
          </cell>
        </row>
        <row r="553">
          <cell r="A553" t="str">
            <v>Gästebedarf</v>
          </cell>
          <cell r="D553">
            <v>1</v>
          </cell>
        </row>
        <row r="554">
          <cell r="A554" t="str">
            <v>Putzmittel</v>
          </cell>
          <cell r="C554">
            <v>12250</v>
          </cell>
        </row>
        <row r="555">
          <cell r="A555" t="str">
            <v>Verbrauchsbedarf</v>
          </cell>
          <cell r="C555">
            <v>27000</v>
          </cell>
        </row>
        <row r="556">
          <cell r="A556" t="str">
            <v>Reisebüroprovision</v>
          </cell>
          <cell r="D556">
            <v>3</v>
          </cell>
        </row>
        <row r="557">
          <cell r="A557" t="str">
            <v>Gästetransport</v>
          </cell>
          <cell r="C557">
            <v>3000</v>
          </cell>
        </row>
        <row r="558">
          <cell r="A558" t="str">
            <v>Kosten zur Ausquartierung</v>
          </cell>
          <cell r="C558">
            <v>12000</v>
          </cell>
        </row>
        <row r="559">
          <cell r="A559" t="str">
            <v>Musik/Unterhaltung</v>
          </cell>
          <cell r="C559">
            <v>23300</v>
          </cell>
        </row>
        <row r="560">
          <cell r="A560" t="str">
            <v>Blumen / Dekoration</v>
          </cell>
          <cell r="C560">
            <v>5000</v>
          </cell>
        </row>
        <row r="561">
          <cell r="A561" t="str">
            <v>sonstige Kosten</v>
          </cell>
          <cell r="C561">
            <v>5500</v>
          </cell>
        </row>
        <row r="582">
          <cell r="A582" t="str">
            <v>Fremdwäscherei/Reinigung</v>
          </cell>
          <cell r="C582">
            <v>15000</v>
          </cell>
          <cell r="E582" t="str">
            <v>x</v>
          </cell>
        </row>
        <row r="583">
          <cell r="A583" t="str">
            <v>Ersatz Wäsche</v>
          </cell>
          <cell r="C583">
            <v>11500</v>
          </cell>
          <cell r="F583" t="str">
            <v>x</v>
          </cell>
        </row>
        <row r="584">
          <cell r="A584" t="str">
            <v>Ersatz Geschirr</v>
          </cell>
          <cell r="C584">
            <v>12500</v>
          </cell>
          <cell r="E584" t="str">
            <v>x</v>
          </cell>
        </row>
        <row r="585">
          <cell r="A585" t="str">
            <v>Putzmittel</v>
          </cell>
          <cell r="C585">
            <v>13000</v>
          </cell>
          <cell r="E585" t="str">
            <v>x</v>
          </cell>
        </row>
        <row r="586">
          <cell r="A586" t="str">
            <v>Verbrauchsbedarf</v>
          </cell>
          <cell r="C586">
            <v>15000</v>
          </cell>
          <cell r="E586" t="str">
            <v>x</v>
          </cell>
        </row>
        <row r="587">
          <cell r="A587" t="str">
            <v>Kosten Konf.-ausstattung</v>
          </cell>
          <cell r="C587">
            <v>21500</v>
          </cell>
          <cell r="E587" t="str">
            <v>x</v>
          </cell>
        </row>
        <row r="588">
          <cell r="A588" t="str">
            <v>Blumen / Dekoration</v>
          </cell>
        </row>
        <row r="589">
          <cell r="A589" t="str">
            <v>Musik u. Unterhaltung</v>
          </cell>
        </row>
        <row r="590">
          <cell r="A590" t="str">
            <v>Konzessionen</v>
          </cell>
        </row>
        <row r="591">
          <cell r="A591" t="str">
            <v>sonstige Kosten</v>
          </cell>
        </row>
        <row r="611">
          <cell r="A611" t="str">
            <v>Fremdwäscherei/Reinigung</v>
          </cell>
          <cell r="C611">
            <v>35000</v>
          </cell>
          <cell r="F611" t="str">
            <v>x</v>
          </cell>
        </row>
        <row r="612">
          <cell r="A612" t="str">
            <v>Ersatz Wäsche</v>
          </cell>
          <cell r="C612">
            <v>11500</v>
          </cell>
          <cell r="F612" t="str">
            <v>x</v>
          </cell>
        </row>
        <row r="613">
          <cell r="A613" t="str">
            <v>Putzmittel</v>
          </cell>
          <cell r="C613">
            <v>12500</v>
          </cell>
          <cell r="F613" t="str">
            <v>x</v>
          </cell>
        </row>
        <row r="614">
          <cell r="A614" t="str">
            <v>Verbrauchsbedarf</v>
          </cell>
          <cell r="C614">
            <v>23000</v>
          </cell>
          <cell r="F614" t="str">
            <v>x</v>
          </cell>
        </row>
        <row r="615">
          <cell r="A615" t="str">
            <v>Dekoration</v>
          </cell>
          <cell r="C615">
            <v>11000</v>
          </cell>
          <cell r="F615" t="str">
            <v>x</v>
          </cell>
        </row>
        <row r="616">
          <cell r="A616" t="str">
            <v>sonstige Kosten</v>
          </cell>
          <cell r="C616">
            <v>11500</v>
          </cell>
          <cell r="E616" t="str">
            <v>x</v>
          </cell>
        </row>
        <row r="638">
          <cell r="A638" t="str">
            <v>Telefongebühren</v>
          </cell>
          <cell r="C638">
            <v>5000</v>
          </cell>
          <cell r="F638" t="str">
            <v>x</v>
          </cell>
        </row>
        <row r="639">
          <cell r="A639" t="str">
            <v>Wartung Anlagen</v>
          </cell>
          <cell r="C639">
            <v>18000</v>
          </cell>
          <cell r="F639" t="str">
            <v>x</v>
          </cell>
        </row>
        <row r="640">
          <cell r="A640" t="str">
            <v>Reparaturen</v>
          </cell>
          <cell r="C640">
            <v>2500</v>
          </cell>
          <cell r="F640" t="str">
            <v>x</v>
          </cell>
        </row>
        <row r="641">
          <cell r="A641" t="str">
            <v>sonstige Kosten</v>
          </cell>
          <cell r="C641">
            <v>3000</v>
          </cell>
          <cell r="F641" t="str">
            <v>x</v>
          </cell>
        </row>
        <row r="666">
          <cell r="C666">
            <v>0.1</v>
          </cell>
        </row>
        <row r="667">
          <cell r="C667">
            <v>0.8</v>
          </cell>
        </row>
        <row r="668">
          <cell r="C668">
            <v>0.75</v>
          </cell>
        </row>
        <row r="669">
          <cell r="C669">
            <v>0.9</v>
          </cell>
        </row>
        <row r="670">
          <cell r="C670">
            <v>0.9</v>
          </cell>
        </row>
        <row r="671">
          <cell r="C671">
            <v>0.8</v>
          </cell>
        </row>
        <row r="692">
          <cell r="A692" t="str">
            <v>Strom</v>
          </cell>
          <cell r="C692">
            <v>85000</v>
          </cell>
          <cell r="F692" t="str">
            <v>x</v>
          </cell>
        </row>
        <row r="693">
          <cell r="A693" t="str">
            <v>Gas</v>
          </cell>
          <cell r="C693">
            <v>31800</v>
          </cell>
          <cell r="F693" t="str">
            <v>x</v>
          </cell>
        </row>
        <row r="694">
          <cell r="A694" t="str">
            <v>Wasser / Abwasser</v>
          </cell>
          <cell r="C694">
            <v>65000</v>
          </cell>
          <cell r="E694" t="str">
            <v>x</v>
          </cell>
        </row>
        <row r="695">
          <cell r="A695" t="str">
            <v>Müllabfuhr</v>
          </cell>
          <cell r="C695">
            <v>27000</v>
          </cell>
          <cell r="F695" t="str">
            <v>x</v>
          </cell>
        </row>
        <row r="711">
          <cell r="A711" t="str">
            <v>Wartung Fettabscheider</v>
          </cell>
          <cell r="C711">
            <v>5000</v>
          </cell>
          <cell r="E711" t="str">
            <v>x</v>
          </cell>
        </row>
        <row r="712">
          <cell r="A712" t="str">
            <v>Wartung Feuermelder</v>
          </cell>
          <cell r="C712">
            <v>500</v>
          </cell>
          <cell r="E712" t="str">
            <v>x</v>
          </cell>
        </row>
        <row r="713">
          <cell r="A713" t="str">
            <v>Wartung Schädlingsbekämpfung</v>
          </cell>
          <cell r="C713">
            <v>200</v>
          </cell>
          <cell r="E713" t="str">
            <v>x</v>
          </cell>
        </row>
        <row r="714">
          <cell r="A714" t="str">
            <v>Reparaturen Küchenmaschinen</v>
          </cell>
          <cell r="C714">
            <v>12900</v>
          </cell>
          <cell r="E714" t="str">
            <v>x</v>
          </cell>
        </row>
        <row r="715">
          <cell r="A715" t="str">
            <v>Reparaturen Einrichtung</v>
          </cell>
          <cell r="C715">
            <v>33000</v>
          </cell>
          <cell r="F715">
            <v>7</v>
          </cell>
        </row>
        <row r="716">
          <cell r="A716" t="str">
            <v>Malerarbeiten</v>
          </cell>
          <cell r="C716">
            <v>20000</v>
          </cell>
          <cell r="F716">
            <v>8</v>
          </cell>
        </row>
        <row r="739">
          <cell r="A739" t="str">
            <v>Werbeanzeigen</v>
          </cell>
          <cell r="C739">
            <v>15000</v>
          </cell>
          <cell r="E739" t="str">
            <v>x</v>
          </cell>
        </row>
        <row r="740">
          <cell r="A740" t="str">
            <v>Rabattaktionen / Gutscheine</v>
          </cell>
          <cell r="C740">
            <v>11500</v>
          </cell>
          <cell r="E740" t="str">
            <v>x</v>
          </cell>
        </row>
        <row r="741">
          <cell r="A741" t="str">
            <v>Kosten Internet-Auftritt</v>
          </cell>
          <cell r="C741">
            <v>7500</v>
          </cell>
          <cell r="E741" t="str">
            <v>x</v>
          </cell>
        </row>
        <row r="742">
          <cell r="A742" t="str">
            <v>Werbedrucks./Broschüren</v>
          </cell>
          <cell r="C742">
            <v>13000</v>
          </cell>
          <cell r="F742">
            <v>7</v>
          </cell>
        </row>
        <row r="743">
          <cell r="A743" t="str">
            <v>Mailings</v>
          </cell>
          <cell r="C743">
            <v>6000</v>
          </cell>
          <cell r="E743" t="str">
            <v>x</v>
          </cell>
        </row>
        <row r="744">
          <cell r="A744" t="str">
            <v>Sponsoring</v>
          </cell>
          <cell r="C744">
            <v>4500</v>
          </cell>
          <cell r="F744">
            <v>8</v>
          </cell>
        </row>
        <row r="745">
          <cell r="A745" t="str">
            <v>sonstiges</v>
          </cell>
          <cell r="C745">
            <v>10000</v>
          </cell>
          <cell r="E745" t="str">
            <v>x</v>
          </cell>
        </row>
        <row r="768">
          <cell r="B768">
            <v>2</v>
          </cell>
        </row>
        <row r="775">
          <cell r="A775" t="str">
            <v>Technical Fees</v>
          </cell>
          <cell r="C775">
            <v>12000</v>
          </cell>
        </row>
        <row r="776">
          <cell r="A776" t="str">
            <v>Country Marketing Forum</v>
          </cell>
          <cell r="C776">
            <v>15000</v>
          </cell>
        </row>
        <row r="777">
          <cell r="A777" t="str">
            <v>Reward Club</v>
          </cell>
          <cell r="C777">
            <v>5000</v>
          </cell>
        </row>
        <row r="780">
          <cell r="A780" t="str">
            <v>Franchise Fees</v>
          </cell>
          <cell r="E780">
            <v>0.05</v>
          </cell>
        </row>
        <row r="781">
          <cell r="A781" t="str">
            <v>Marketing Fees</v>
          </cell>
          <cell r="E781">
            <v>0.01</v>
          </cell>
        </row>
        <row r="782">
          <cell r="A782" t="str">
            <v>Reservation Fees</v>
          </cell>
          <cell r="E782">
            <v>1.4999999999999999E-2</v>
          </cell>
        </row>
        <row r="789">
          <cell r="A789" t="str">
            <v>GOP FEE</v>
          </cell>
          <cell r="E789">
            <v>5.0000000000000001E-3</v>
          </cell>
        </row>
        <row r="807">
          <cell r="A807" t="str">
            <v>Büromaterial</v>
          </cell>
          <cell r="C807">
            <v>1000</v>
          </cell>
        </row>
        <row r="808">
          <cell r="A808" t="str">
            <v>Telefon</v>
          </cell>
          <cell r="C808">
            <v>200</v>
          </cell>
        </row>
        <row r="809">
          <cell r="A809" t="str">
            <v>Rechts- &amp; Beratungskosten</v>
          </cell>
          <cell r="C809">
            <v>5000</v>
          </cell>
        </row>
        <row r="810">
          <cell r="A810" t="str">
            <v>Versicherungen Betrieb</v>
          </cell>
          <cell r="C810">
            <v>3000</v>
          </cell>
        </row>
        <row r="811">
          <cell r="A811" t="str">
            <v>Computerausgaben</v>
          </cell>
          <cell r="C811">
            <v>1000</v>
          </cell>
        </row>
        <row r="812">
          <cell r="A812" t="str">
            <v>Wertberichtigung</v>
          </cell>
          <cell r="C812">
            <v>0</v>
          </cell>
        </row>
        <row r="813">
          <cell r="A813" t="str">
            <v>Inkasso-Kosten</v>
          </cell>
          <cell r="C813">
            <v>0</v>
          </cell>
          <cell r="D813">
            <v>0.01</v>
          </cell>
        </row>
        <row r="814">
          <cell r="A814" t="str">
            <v>Provision Kreditkarten</v>
          </cell>
          <cell r="C814">
            <v>500</v>
          </cell>
          <cell r="D814">
            <v>7.4999999999999997E-3</v>
          </cell>
        </row>
        <row r="815">
          <cell r="A815" t="str">
            <v>Bankkosten</v>
          </cell>
          <cell r="C815">
            <v>200</v>
          </cell>
        </row>
        <row r="816">
          <cell r="A816" t="str">
            <v>Portokosten</v>
          </cell>
          <cell r="C816">
            <v>100</v>
          </cell>
        </row>
        <row r="817">
          <cell r="A817" t="str">
            <v>KFZ-Kosten</v>
          </cell>
          <cell r="C817">
            <v>850</v>
          </cell>
        </row>
        <row r="818">
          <cell r="A818" t="str">
            <v>sonstiges</v>
          </cell>
          <cell r="C818">
            <v>1000</v>
          </cell>
        </row>
        <row r="838">
          <cell r="A838" t="str">
            <v>Zinsaufwand</v>
          </cell>
          <cell r="C838">
            <v>5000</v>
          </cell>
        </row>
        <row r="839">
          <cell r="A839" t="str">
            <v>Grundsteuern</v>
          </cell>
          <cell r="C839">
            <v>1800</v>
          </cell>
        </row>
        <row r="840">
          <cell r="A840" t="str">
            <v>Versicherung Gebäude</v>
          </cell>
          <cell r="C840">
            <v>12600</v>
          </cell>
        </row>
        <row r="841">
          <cell r="A841" t="str">
            <v>Miete 1</v>
          </cell>
          <cell r="C841">
            <v>870000</v>
          </cell>
        </row>
        <row r="842">
          <cell r="A842" t="str">
            <v>Miete 2</v>
          </cell>
          <cell r="C842">
            <v>25000</v>
          </cell>
        </row>
        <row r="843">
          <cell r="A843" t="str">
            <v>Miete 3</v>
          </cell>
          <cell r="C843">
            <v>12000</v>
          </cell>
        </row>
        <row r="844">
          <cell r="A844" t="str">
            <v>Miete 4</v>
          </cell>
          <cell r="C844">
            <v>0</v>
          </cell>
        </row>
        <row r="845">
          <cell r="A845" t="str">
            <v>Leasing 1</v>
          </cell>
          <cell r="C845">
            <v>12000</v>
          </cell>
        </row>
        <row r="846">
          <cell r="A846" t="str">
            <v>Leasing 2</v>
          </cell>
          <cell r="C846">
            <v>3000</v>
          </cell>
        </row>
        <row r="847">
          <cell r="A847" t="str">
            <v>AfA Anlagevermögen</v>
          </cell>
          <cell r="C847">
            <v>15000</v>
          </cell>
        </row>
        <row r="857">
          <cell r="A857" t="str">
            <v>Ergebnis-beteiligung</v>
          </cell>
          <cell r="E857">
            <v>0.1</v>
          </cell>
        </row>
        <row r="858">
          <cell r="A858" t="str">
            <v>Incentive Fee</v>
          </cell>
          <cell r="E858">
            <v>0.02</v>
          </cell>
        </row>
        <row r="860">
          <cell r="A860" t="str">
            <v>Incentive Fee Manager</v>
          </cell>
          <cell r="E860">
            <v>0.01</v>
          </cell>
        </row>
        <row r="862">
          <cell r="A862" t="str">
            <v>Betrag</v>
          </cell>
          <cell r="C862">
            <v>12000</v>
          </cell>
        </row>
        <row r="876">
          <cell r="A876" t="str">
            <v>Körperschaftssteuer</v>
          </cell>
          <cell r="E876">
            <v>0.25</v>
          </cell>
        </row>
        <row r="877">
          <cell r="A877" t="str">
            <v>Gewerbesteuer</v>
          </cell>
          <cell r="E877">
            <v>0.15</v>
          </cell>
        </row>
        <row r="878">
          <cell r="A878" t="str">
            <v>sonstige Steuern</v>
          </cell>
          <cell r="C878">
            <v>2000</v>
          </cell>
        </row>
      </sheetData>
      <sheetData sheetId="4">
        <row r="10">
          <cell r="S10">
            <v>6</v>
          </cell>
        </row>
        <row r="11">
          <cell r="S11">
            <v>7</v>
          </cell>
        </row>
        <row r="12">
          <cell r="S12">
            <v>1</v>
          </cell>
        </row>
        <row r="38">
          <cell r="J38">
            <v>15</v>
          </cell>
        </row>
        <row r="40"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P40">
            <v>10</v>
          </cell>
          <cell r="Q40">
            <v>10</v>
          </cell>
          <cell r="R40">
            <v>10</v>
          </cell>
          <cell r="S40">
            <v>10</v>
          </cell>
        </row>
        <row r="42">
          <cell r="K42">
            <v>50</v>
          </cell>
          <cell r="M42">
            <v>50</v>
          </cell>
        </row>
        <row r="43">
          <cell r="K43">
            <v>50</v>
          </cell>
          <cell r="M43">
            <v>50</v>
          </cell>
        </row>
        <row r="44">
          <cell r="K44">
            <v>50</v>
          </cell>
          <cell r="M44">
            <v>50</v>
          </cell>
        </row>
        <row r="45">
          <cell r="K45">
            <v>50</v>
          </cell>
          <cell r="M45">
            <v>50</v>
          </cell>
        </row>
        <row r="46">
          <cell r="K46">
            <v>50</v>
          </cell>
          <cell r="M46">
            <v>50</v>
          </cell>
        </row>
        <row r="47">
          <cell r="K47">
            <v>50</v>
          </cell>
          <cell r="M47">
            <v>50</v>
          </cell>
        </row>
        <row r="48">
          <cell r="K48">
            <v>50</v>
          </cell>
          <cell r="M48">
            <v>50</v>
          </cell>
        </row>
        <row r="49">
          <cell r="K49">
            <v>50</v>
          </cell>
          <cell r="M49">
            <v>50</v>
          </cell>
        </row>
        <row r="50">
          <cell r="K50">
            <v>50</v>
          </cell>
          <cell r="M50">
            <v>50</v>
          </cell>
        </row>
        <row r="51">
          <cell r="K51">
            <v>50</v>
          </cell>
          <cell r="M51">
            <v>50</v>
          </cell>
        </row>
        <row r="52">
          <cell r="K52">
            <v>50</v>
          </cell>
          <cell r="M52">
            <v>50</v>
          </cell>
        </row>
        <row r="53">
          <cell r="K53">
            <v>50</v>
          </cell>
          <cell r="M53">
            <v>50</v>
          </cell>
        </row>
        <row r="54">
          <cell r="K54">
            <v>50</v>
          </cell>
          <cell r="M54">
            <v>50</v>
          </cell>
        </row>
        <row r="55">
          <cell r="K55">
            <v>50</v>
          </cell>
          <cell r="M55">
            <v>50</v>
          </cell>
        </row>
        <row r="56">
          <cell r="K56">
            <v>50</v>
          </cell>
          <cell r="M56">
            <v>50</v>
          </cell>
        </row>
        <row r="57">
          <cell r="K57">
            <v>50</v>
          </cell>
          <cell r="M57">
            <v>50</v>
          </cell>
        </row>
        <row r="58">
          <cell r="K58">
            <v>50</v>
          </cell>
          <cell r="M58">
            <v>50</v>
          </cell>
        </row>
        <row r="59">
          <cell r="K59">
            <v>50</v>
          </cell>
          <cell r="M59">
            <v>50</v>
          </cell>
        </row>
        <row r="60">
          <cell r="K60">
            <v>50</v>
          </cell>
          <cell r="M60">
            <v>50</v>
          </cell>
        </row>
        <row r="61">
          <cell r="K61">
            <v>50</v>
          </cell>
          <cell r="M61">
            <v>50</v>
          </cell>
        </row>
        <row r="62">
          <cell r="K62">
            <v>50</v>
          </cell>
          <cell r="M62">
            <v>50</v>
          </cell>
        </row>
        <row r="63">
          <cell r="K63">
            <v>50</v>
          </cell>
          <cell r="M63">
            <v>50</v>
          </cell>
        </row>
        <row r="64">
          <cell r="K64">
            <v>50</v>
          </cell>
          <cell r="M64">
            <v>50</v>
          </cell>
        </row>
        <row r="65">
          <cell r="K65">
            <v>50</v>
          </cell>
          <cell r="M65">
            <v>50</v>
          </cell>
        </row>
        <row r="66">
          <cell r="K66">
            <v>50</v>
          </cell>
          <cell r="M66">
            <v>50</v>
          </cell>
        </row>
        <row r="67">
          <cell r="K67">
            <v>50</v>
          </cell>
          <cell r="M67">
            <v>50</v>
          </cell>
        </row>
        <row r="68">
          <cell r="K68">
            <v>50</v>
          </cell>
          <cell r="M68">
            <v>50</v>
          </cell>
        </row>
        <row r="70">
          <cell r="G70">
            <v>80</v>
          </cell>
          <cell r="O70">
            <v>30</v>
          </cell>
        </row>
        <row r="71">
          <cell r="G71">
            <v>80</v>
          </cell>
          <cell r="O71">
            <v>30</v>
          </cell>
        </row>
        <row r="72">
          <cell r="G72">
            <v>80</v>
          </cell>
          <cell r="O72">
            <v>30</v>
          </cell>
        </row>
        <row r="73">
          <cell r="G73">
            <v>80</v>
          </cell>
          <cell r="O73">
            <v>30</v>
          </cell>
        </row>
        <row r="74">
          <cell r="G74">
            <v>80</v>
          </cell>
          <cell r="O74">
            <v>30</v>
          </cell>
        </row>
        <row r="75">
          <cell r="G75">
            <v>80</v>
          </cell>
          <cell r="O75">
            <v>30</v>
          </cell>
        </row>
        <row r="76">
          <cell r="G76">
            <v>80</v>
          </cell>
          <cell r="O76">
            <v>30</v>
          </cell>
        </row>
        <row r="77">
          <cell r="G77">
            <v>80</v>
          </cell>
          <cell r="O77">
            <v>30</v>
          </cell>
        </row>
        <row r="78">
          <cell r="G78">
            <v>80</v>
          </cell>
          <cell r="O78">
            <v>30</v>
          </cell>
        </row>
        <row r="79">
          <cell r="G79">
            <v>80</v>
          </cell>
          <cell r="O79">
            <v>30</v>
          </cell>
        </row>
        <row r="80">
          <cell r="G80">
            <v>80</v>
          </cell>
          <cell r="O80">
            <v>30</v>
          </cell>
        </row>
        <row r="81">
          <cell r="G81">
            <v>80</v>
          </cell>
          <cell r="O81">
            <v>30</v>
          </cell>
        </row>
        <row r="82">
          <cell r="G82">
            <v>80</v>
          </cell>
          <cell r="O82">
            <v>30</v>
          </cell>
        </row>
        <row r="83">
          <cell r="G83">
            <v>80</v>
          </cell>
          <cell r="O83">
            <v>30</v>
          </cell>
        </row>
        <row r="84">
          <cell r="G84">
            <v>80</v>
          </cell>
          <cell r="O84">
            <v>30</v>
          </cell>
        </row>
        <row r="85">
          <cell r="G85">
            <v>80</v>
          </cell>
          <cell r="O85">
            <v>30</v>
          </cell>
        </row>
        <row r="86">
          <cell r="G86">
            <v>80</v>
          </cell>
          <cell r="O86">
            <v>30</v>
          </cell>
        </row>
        <row r="87">
          <cell r="G87">
            <v>80</v>
          </cell>
          <cell r="O87">
            <v>30</v>
          </cell>
        </row>
        <row r="88">
          <cell r="G88">
            <v>80</v>
          </cell>
          <cell r="O88">
            <v>30</v>
          </cell>
        </row>
        <row r="89">
          <cell r="G89">
            <v>80</v>
          </cell>
          <cell r="O89">
            <v>30</v>
          </cell>
        </row>
        <row r="90">
          <cell r="G90">
            <v>80</v>
          </cell>
          <cell r="O90">
            <v>30</v>
          </cell>
        </row>
        <row r="91">
          <cell r="G91">
            <v>80</v>
          </cell>
          <cell r="O91">
            <v>30</v>
          </cell>
        </row>
        <row r="92">
          <cell r="G92">
            <v>80</v>
          </cell>
          <cell r="O92">
            <v>30</v>
          </cell>
        </row>
        <row r="93">
          <cell r="G93">
            <v>80</v>
          </cell>
          <cell r="O93">
            <v>30</v>
          </cell>
        </row>
        <row r="94">
          <cell r="G94">
            <v>80</v>
          </cell>
          <cell r="O94">
            <v>30</v>
          </cell>
        </row>
        <row r="95">
          <cell r="G95">
            <v>80</v>
          </cell>
          <cell r="O95">
            <v>30</v>
          </cell>
        </row>
        <row r="96">
          <cell r="G96">
            <v>80</v>
          </cell>
          <cell r="O96">
            <v>30</v>
          </cell>
        </row>
        <row r="98">
          <cell r="E98">
            <v>70</v>
          </cell>
          <cell r="F98">
            <v>50</v>
          </cell>
        </row>
        <row r="99">
          <cell r="E99">
            <v>70</v>
          </cell>
          <cell r="F99">
            <v>50</v>
          </cell>
        </row>
        <row r="100">
          <cell r="E100">
            <v>70</v>
          </cell>
          <cell r="F100">
            <v>50</v>
          </cell>
        </row>
        <row r="101">
          <cell r="E101">
            <v>70</v>
          </cell>
          <cell r="F101">
            <v>50</v>
          </cell>
        </row>
        <row r="102">
          <cell r="E102">
            <v>70</v>
          </cell>
          <cell r="F102">
            <v>50</v>
          </cell>
        </row>
        <row r="103">
          <cell r="E103">
            <v>70</v>
          </cell>
          <cell r="F103">
            <v>50</v>
          </cell>
        </row>
        <row r="104">
          <cell r="E104">
            <v>70</v>
          </cell>
          <cell r="F104">
            <v>50</v>
          </cell>
        </row>
        <row r="105">
          <cell r="E105">
            <v>70</v>
          </cell>
          <cell r="F105">
            <v>50</v>
          </cell>
        </row>
        <row r="106">
          <cell r="E106">
            <v>70</v>
          </cell>
          <cell r="F106">
            <v>50</v>
          </cell>
        </row>
        <row r="107">
          <cell r="E107">
            <v>70</v>
          </cell>
          <cell r="F107">
            <v>50</v>
          </cell>
        </row>
        <row r="108">
          <cell r="E108">
            <v>70</v>
          </cell>
          <cell r="F108">
            <v>50</v>
          </cell>
        </row>
        <row r="109">
          <cell r="E109">
            <v>70</v>
          </cell>
          <cell r="F109">
            <v>50</v>
          </cell>
        </row>
        <row r="110">
          <cell r="E110">
            <v>70</v>
          </cell>
          <cell r="F110">
            <v>50</v>
          </cell>
        </row>
        <row r="111">
          <cell r="E111">
            <v>70</v>
          </cell>
          <cell r="F111">
            <v>50</v>
          </cell>
        </row>
        <row r="112">
          <cell r="E112">
            <v>70</v>
          </cell>
          <cell r="F112">
            <v>50</v>
          </cell>
        </row>
        <row r="113">
          <cell r="E113">
            <v>70</v>
          </cell>
          <cell r="F113">
            <v>50</v>
          </cell>
        </row>
        <row r="114">
          <cell r="E114">
            <v>70</v>
          </cell>
          <cell r="F114">
            <v>50</v>
          </cell>
        </row>
        <row r="115">
          <cell r="E115">
            <v>70</v>
          </cell>
          <cell r="F115">
            <v>50</v>
          </cell>
        </row>
        <row r="116">
          <cell r="E116">
            <v>70</v>
          </cell>
          <cell r="F116">
            <v>50</v>
          </cell>
        </row>
        <row r="117">
          <cell r="E117">
            <v>70</v>
          </cell>
          <cell r="F117">
            <v>50</v>
          </cell>
        </row>
        <row r="118">
          <cell r="E118">
            <v>70</v>
          </cell>
          <cell r="F118">
            <v>50</v>
          </cell>
        </row>
        <row r="119">
          <cell r="E119">
            <v>70</v>
          </cell>
          <cell r="F119">
            <v>50</v>
          </cell>
        </row>
        <row r="120">
          <cell r="E120">
            <v>70</v>
          </cell>
          <cell r="F120">
            <v>50</v>
          </cell>
        </row>
        <row r="121">
          <cell r="E121">
            <v>70</v>
          </cell>
          <cell r="F121">
            <v>50</v>
          </cell>
        </row>
        <row r="122">
          <cell r="E122">
            <v>70</v>
          </cell>
          <cell r="F122">
            <v>50</v>
          </cell>
        </row>
        <row r="123">
          <cell r="E123">
            <v>70</v>
          </cell>
          <cell r="F123">
            <v>50</v>
          </cell>
        </row>
        <row r="124">
          <cell r="E124">
            <v>70</v>
          </cell>
          <cell r="F124">
            <v>50</v>
          </cell>
        </row>
        <row r="125">
          <cell r="E125">
            <v>70</v>
          </cell>
          <cell r="F125">
            <v>50</v>
          </cell>
        </row>
        <row r="126">
          <cell r="E126">
            <v>70</v>
          </cell>
          <cell r="F126">
            <v>50</v>
          </cell>
        </row>
        <row r="127">
          <cell r="E127">
            <v>70</v>
          </cell>
          <cell r="F127">
            <v>50</v>
          </cell>
        </row>
        <row r="128">
          <cell r="E128">
            <v>70</v>
          </cell>
          <cell r="F128">
            <v>50</v>
          </cell>
        </row>
        <row r="129">
          <cell r="H129">
            <v>70</v>
          </cell>
          <cell r="I129">
            <v>75</v>
          </cell>
        </row>
        <row r="130">
          <cell r="H130">
            <v>70</v>
          </cell>
          <cell r="I130">
            <v>75</v>
          </cell>
        </row>
        <row r="131">
          <cell r="H131">
            <v>70</v>
          </cell>
          <cell r="I131">
            <v>75</v>
          </cell>
        </row>
        <row r="132">
          <cell r="H132">
            <v>70</v>
          </cell>
          <cell r="I132">
            <v>75</v>
          </cell>
        </row>
        <row r="133">
          <cell r="H133">
            <v>70</v>
          </cell>
          <cell r="I133">
            <v>75</v>
          </cell>
        </row>
        <row r="134">
          <cell r="H134">
            <v>70</v>
          </cell>
          <cell r="I134">
            <v>75</v>
          </cell>
        </row>
        <row r="135">
          <cell r="H135">
            <v>70</v>
          </cell>
          <cell r="I135">
            <v>75</v>
          </cell>
        </row>
        <row r="136">
          <cell r="H136">
            <v>70</v>
          </cell>
          <cell r="I136">
            <v>75</v>
          </cell>
        </row>
        <row r="137">
          <cell r="H137">
            <v>70</v>
          </cell>
          <cell r="I137">
            <v>75</v>
          </cell>
        </row>
        <row r="138">
          <cell r="H138">
            <v>70</v>
          </cell>
          <cell r="I138">
            <v>75</v>
          </cell>
        </row>
        <row r="139">
          <cell r="H139">
            <v>70</v>
          </cell>
          <cell r="I139">
            <v>75</v>
          </cell>
        </row>
        <row r="140">
          <cell r="H140">
            <v>70</v>
          </cell>
          <cell r="I140">
            <v>75</v>
          </cell>
        </row>
        <row r="141">
          <cell r="H141">
            <v>70</v>
          </cell>
          <cell r="I141">
            <v>75</v>
          </cell>
        </row>
        <row r="142">
          <cell r="H142">
            <v>70</v>
          </cell>
          <cell r="I142">
            <v>75</v>
          </cell>
        </row>
        <row r="143">
          <cell r="H143">
            <v>70</v>
          </cell>
          <cell r="I143">
            <v>75</v>
          </cell>
        </row>
        <row r="144">
          <cell r="H144">
            <v>70</v>
          </cell>
          <cell r="I144">
            <v>75</v>
          </cell>
        </row>
        <row r="145">
          <cell r="H145">
            <v>70</v>
          </cell>
          <cell r="I145">
            <v>75</v>
          </cell>
        </row>
        <row r="146">
          <cell r="H146">
            <v>70</v>
          </cell>
          <cell r="I146">
            <v>75</v>
          </cell>
        </row>
        <row r="147">
          <cell r="H147">
            <v>70</v>
          </cell>
          <cell r="I147">
            <v>75</v>
          </cell>
        </row>
        <row r="148">
          <cell r="H148">
            <v>70</v>
          </cell>
          <cell r="I148">
            <v>75</v>
          </cell>
        </row>
        <row r="149">
          <cell r="H149">
            <v>70</v>
          </cell>
          <cell r="I149">
            <v>75</v>
          </cell>
        </row>
        <row r="150">
          <cell r="H150">
            <v>70</v>
          </cell>
          <cell r="I150">
            <v>75</v>
          </cell>
        </row>
        <row r="151">
          <cell r="H151">
            <v>70</v>
          </cell>
          <cell r="I151">
            <v>75</v>
          </cell>
        </row>
        <row r="152">
          <cell r="H152">
            <v>70</v>
          </cell>
          <cell r="I152">
            <v>75</v>
          </cell>
        </row>
        <row r="153">
          <cell r="H153">
            <v>70</v>
          </cell>
          <cell r="I153">
            <v>75</v>
          </cell>
        </row>
        <row r="154">
          <cell r="H154">
            <v>70</v>
          </cell>
          <cell r="I154">
            <v>75</v>
          </cell>
        </row>
        <row r="155">
          <cell r="H155">
            <v>70</v>
          </cell>
          <cell r="I155">
            <v>75</v>
          </cell>
        </row>
        <row r="156">
          <cell r="H156">
            <v>70</v>
          </cell>
          <cell r="I156">
            <v>75</v>
          </cell>
        </row>
        <row r="157">
          <cell r="H157">
            <v>70</v>
          </cell>
          <cell r="I157">
            <v>75</v>
          </cell>
        </row>
        <row r="158">
          <cell r="H158">
            <v>70</v>
          </cell>
          <cell r="I158">
            <v>75</v>
          </cell>
        </row>
        <row r="159">
          <cell r="P159">
            <v>70</v>
          </cell>
          <cell r="Q159">
            <v>80</v>
          </cell>
          <cell r="R159">
            <v>10</v>
          </cell>
        </row>
        <row r="160">
          <cell r="P160">
            <v>70</v>
          </cell>
          <cell r="Q160">
            <v>80</v>
          </cell>
          <cell r="R160">
            <v>10</v>
          </cell>
        </row>
        <row r="161">
          <cell r="P161">
            <v>70</v>
          </cell>
          <cell r="Q161">
            <v>80</v>
          </cell>
          <cell r="R161">
            <v>10</v>
          </cell>
        </row>
        <row r="162">
          <cell r="P162">
            <v>70</v>
          </cell>
          <cell r="Q162">
            <v>80</v>
          </cell>
          <cell r="R162">
            <v>10</v>
          </cell>
        </row>
        <row r="163">
          <cell r="P163">
            <v>70</v>
          </cell>
          <cell r="Q163">
            <v>80</v>
          </cell>
          <cell r="R163">
            <v>10</v>
          </cell>
        </row>
        <row r="164">
          <cell r="P164">
            <v>70</v>
          </cell>
          <cell r="Q164">
            <v>80</v>
          </cell>
          <cell r="R164">
            <v>10</v>
          </cell>
        </row>
        <row r="165">
          <cell r="P165">
            <v>70</v>
          </cell>
          <cell r="Q165">
            <v>80</v>
          </cell>
          <cell r="R165">
            <v>10</v>
          </cell>
        </row>
        <row r="166">
          <cell r="P166">
            <v>70</v>
          </cell>
          <cell r="Q166">
            <v>80</v>
          </cell>
          <cell r="R166">
            <v>10</v>
          </cell>
        </row>
        <row r="167">
          <cell r="P167">
            <v>70</v>
          </cell>
          <cell r="Q167">
            <v>80</v>
          </cell>
          <cell r="R167">
            <v>10</v>
          </cell>
        </row>
        <row r="168">
          <cell r="P168">
            <v>70</v>
          </cell>
          <cell r="Q168">
            <v>80</v>
          </cell>
          <cell r="R168">
            <v>10</v>
          </cell>
        </row>
        <row r="169">
          <cell r="P169">
            <v>70</v>
          </cell>
          <cell r="Q169">
            <v>80</v>
          </cell>
          <cell r="R169">
            <v>10</v>
          </cell>
        </row>
        <row r="170">
          <cell r="P170">
            <v>70</v>
          </cell>
          <cell r="Q170">
            <v>80</v>
          </cell>
          <cell r="R170">
            <v>10</v>
          </cell>
        </row>
        <row r="171">
          <cell r="P171">
            <v>70</v>
          </cell>
          <cell r="Q171">
            <v>80</v>
          </cell>
          <cell r="R171">
            <v>10</v>
          </cell>
        </row>
        <row r="172">
          <cell r="P172">
            <v>70</v>
          </cell>
          <cell r="Q172">
            <v>80</v>
          </cell>
          <cell r="R172">
            <v>10</v>
          </cell>
        </row>
        <row r="173">
          <cell r="P173">
            <v>70</v>
          </cell>
          <cell r="Q173">
            <v>80</v>
          </cell>
          <cell r="R173">
            <v>10</v>
          </cell>
        </row>
        <row r="174">
          <cell r="P174">
            <v>70</v>
          </cell>
          <cell r="Q174">
            <v>80</v>
          </cell>
          <cell r="R174">
            <v>10</v>
          </cell>
        </row>
        <row r="175">
          <cell r="P175">
            <v>70</v>
          </cell>
          <cell r="Q175">
            <v>80</v>
          </cell>
          <cell r="R175">
            <v>10</v>
          </cell>
        </row>
        <row r="176">
          <cell r="P176">
            <v>70</v>
          </cell>
          <cell r="Q176">
            <v>80</v>
          </cell>
          <cell r="R176">
            <v>10</v>
          </cell>
        </row>
        <row r="177">
          <cell r="P177">
            <v>70</v>
          </cell>
          <cell r="Q177">
            <v>80</v>
          </cell>
          <cell r="R177">
            <v>10</v>
          </cell>
        </row>
        <row r="178">
          <cell r="P178">
            <v>70</v>
          </cell>
          <cell r="Q178">
            <v>80</v>
          </cell>
          <cell r="R178">
            <v>10</v>
          </cell>
        </row>
        <row r="179">
          <cell r="P179">
            <v>70</v>
          </cell>
          <cell r="Q179">
            <v>80</v>
          </cell>
          <cell r="R179">
            <v>10</v>
          </cell>
        </row>
        <row r="180">
          <cell r="P180">
            <v>70</v>
          </cell>
          <cell r="Q180">
            <v>80</v>
          </cell>
          <cell r="R180">
            <v>10</v>
          </cell>
        </row>
        <row r="181">
          <cell r="P181">
            <v>70</v>
          </cell>
          <cell r="Q181">
            <v>80</v>
          </cell>
          <cell r="R181">
            <v>10</v>
          </cell>
        </row>
        <row r="182">
          <cell r="P182">
            <v>70</v>
          </cell>
          <cell r="Q182">
            <v>80</v>
          </cell>
          <cell r="R182">
            <v>10</v>
          </cell>
        </row>
        <row r="183">
          <cell r="P183">
            <v>70</v>
          </cell>
          <cell r="Q183">
            <v>80</v>
          </cell>
          <cell r="R183">
            <v>10</v>
          </cell>
        </row>
        <row r="184">
          <cell r="P184">
            <v>70</v>
          </cell>
          <cell r="Q184">
            <v>80</v>
          </cell>
          <cell r="R184">
            <v>10</v>
          </cell>
        </row>
        <row r="185">
          <cell r="P185">
            <v>70</v>
          </cell>
          <cell r="Q185">
            <v>80</v>
          </cell>
          <cell r="R185">
            <v>10</v>
          </cell>
        </row>
        <row r="186">
          <cell r="P186">
            <v>70</v>
          </cell>
          <cell r="Q186">
            <v>80</v>
          </cell>
          <cell r="R186">
            <v>10</v>
          </cell>
        </row>
        <row r="187">
          <cell r="P187">
            <v>70</v>
          </cell>
          <cell r="Q187">
            <v>80</v>
          </cell>
          <cell r="R187">
            <v>10</v>
          </cell>
        </row>
        <row r="188">
          <cell r="P188">
            <v>70</v>
          </cell>
          <cell r="Q188">
            <v>80</v>
          </cell>
          <cell r="R188">
            <v>10</v>
          </cell>
        </row>
        <row r="189">
          <cell r="P189">
            <v>70</v>
          </cell>
          <cell r="Q189">
            <v>80</v>
          </cell>
          <cell r="R189">
            <v>10</v>
          </cell>
        </row>
        <row r="190">
          <cell r="P190">
            <v>70</v>
          </cell>
          <cell r="Q190">
            <v>80</v>
          </cell>
          <cell r="R190">
            <v>10</v>
          </cell>
        </row>
        <row r="191">
          <cell r="P191">
            <v>70</v>
          </cell>
          <cell r="Q191">
            <v>80</v>
          </cell>
          <cell r="R191">
            <v>10</v>
          </cell>
        </row>
        <row r="192">
          <cell r="P192">
            <v>70</v>
          </cell>
          <cell r="Q192">
            <v>80</v>
          </cell>
          <cell r="R192">
            <v>10</v>
          </cell>
        </row>
        <row r="193">
          <cell r="P193">
            <v>70</v>
          </cell>
          <cell r="Q193">
            <v>80</v>
          </cell>
          <cell r="R193">
            <v>10</v>
          </cell>
        </row>
        <row r="194">
          <cell r="P194">
            <v>70</v>
          </cell>
          <cell r="Q194">
            <v>80</v>
          </cell>
          <cell r="R194">
            <v>10</v>
          </cell>
        </row>
        <row r="195">
          <cell r="P195">
            <v>70</v>
          </cell>
          <cell r="Q195">
            <v>80</v>
          </cell>
          <cell r="R195">
            <v>10</v>
          </cell>
        </row>
        <row r="196">
          <cell r="J196">
            <v>65</v>
          </cell>
          <cell r="M196">
            <v>20</v>
          </cell>
          <cell r="N196">
            <v>40</v>
          </cell>
        </row>
        <row r="197">
          <cell r="J197">
            <v>65</v>
          </cell>
          <cell r="M197">
            <v>20</v>
          </cell>
          <cell r="N197">
            <v>40</v>
          </cell>
        </row>
        <row r="198">
          <cell r="J198">
            <v>65</v>
          </cell>
          <cell r="M198">
            <v>20</v>
          </cell>
          <cell r="N198">
            <v>40</v>
          </cell>
        </row>
        <row r="199">
          <cell r="J199">
            <v>65</v>
          </cell>
          <cell r="M199">
            <v>20</v>
          </cell>
          <cell r="N199">
            <v>40</v>
          </cell>
        </row>
        <row r="200">
          <cell r="J200">
            <v>65</v>
          </cell>
          <cell r="M200">
            <v>20</v>
          </cell>
          <cell r="N200">
            <v>40</v>
          </cell>
        </row>
        <row r="201">
          <cell r="J201">
            <v>65</v>
          </cell>
          <cell r="M201">
            <v>20</v>
          </cell>
          <cell r="N201">
            <v>40</v>
          </cell>
        </row>
        <row r="202">
          <cell r="J202">
            <v>65</v>
          </cell>
          <cell r="M202">
            <v>20</v>
          </cell>
          <cell r="N202">
            <v>40</v>
          </cell>
        </row>
        <row r="203">
          <cell r="J203">
            <v>65</v>
          </cell>
          <cell r="M203">
            <v>20</v>
          </cell>
          <cell r="N203">
            <v>40</v>
          </cell>
        </row>
        <row r="204">
          <cell r="J204">
            <v>65</v>
          </cell>
          <cell r="M204">
            <v>20</v>
          </cell>
          <cell r="N204">
            <v>40</v>
          </cell>
        </row>
        <row r="205">
          <cell r="J205">
            <v>65</v>
          </cell>
          <cell r="M205">
            <v>20</v>
          </cell>
          <cell r="N205">
            <v>40</v>
          </cell>
        </row>
        <row r="206">
          <cell r="J206">
            <v>65</v>
          </cell>
          <cell r="M206">
            <v>20</v>
          </cell>
          <cell r="N206">
            <v>40</v>
          </cell>
        </row>
        <row r="207">
          <cell r="J207">
            <v>65</v>
          </cell>
          <cell r="M207">
            <v>20</v>
          </cell>
          <cell r="N207">
            <v>40</v>
          </cell>
        </row>
        <row r="208">
          <cell r="J208">
            <v>65</v>
          </cell>
          <cell r="M208">
            <v>20</v>
          </cell>
          <cell r="N208">
            <v>40</v>
          </cell>
        </row>
        <row r="209">
          <cell r="J209">
            <v>65</v>
          </cell>
          <cell r="M209">
            <v>20</v>
          </cell>
          <cell r="N209">
            <v>40</v>
          </cell>
        </row>
        <row r="210">
          <cell r="J210">
            <v>65</v>
          </cell>
          <cell r="M210">
            <v>20</v>
          </cell>
          <cell r="N210">
            <v>40</v>
          </cell>
        </row>
        <row r="211">
          <cell r="J211">
            <v>65</v>
          </cell>
          <cell r="M211">
            <v>20</v>
          </cell>
          <cell r="N211">
            <v>40</v>
          </cell>
        </row>
        <row r="212">
          <cell r="J212">
            <v>65</v>
          </cell>
          <cell r="M212">
            <v>20</v>
          </cell>
          <cell r="N212">
            <v>40</v>
          </cell>
        </row>
        <row r="213">
          <cell r="J213">
            <v>65</v>
          </cell>
          <cell r="M213">
            <v>20</v>
          </cell>
          <cell r="N213">
            <v>40</v>
          </cell>
        </row>
        <row r="214">
          <cell r="J214">
            <v>65</v>
          </cell>
          <cell r="M214">
            <v>20</v>
          </cell>
          <cell r="N214">
            <v>40</v>
          </cell>
        </row>
        <row r="215">
          <cell r="J215">
            <v>65</v>
          </cell>
          <cell r="M215">
            <v>20</v>
          </cell>
          <cell r="N215">
            <v>40</v>
          </cell>
        </row>
        <row r="216">
          <cell r="J216">
            <v>65</v>
          </cell>
          <cell r="M216">
            <v>20</v>
          </cell>
          <cell r="N216">
            <v>40</v>
          </cell>
        </row>
        <row r="217">
          <cell r="J217">
            <v>65</v>
          </cell>
          <cell r="M217">
            <v>20</v>
          </cell>
          <cell r="N217">
            <v>40</v>
          </cell>
        </row>
        <row r="218">
          <cell r="J218">
            <v>65</v>
          </cell>
          <cell r="M218">
            <v>20</v>
          </cell>
          <cell r="N218">
            <v>40</v>
          </cell>
        </row>
        <row r="219">
          <cell r="J219">
            <v>65</v>
          </cell>
          <cell r="M219">
            <v>20</v>
          </cell>
          <cell r="N219">
            <v>40</v>
          </cell>
        </row>
        <row r="220">
          <cell r="J220">
            <v>65</v>
          </cell>
          <cell r="M220">
            <v>20</v>
          </cell>
          <cell r="N220">
            <v>40</v>
          </cell>
        </row>
        <row r="221">
          <cell r="J221">
            <v>65</v>
          </cell>
          <cell r="M221">
            <v>20</v>
          </cell>
          <cell r="N221">
            <v>40</v>
          </cell>
        </row>
        <row r="222">
          <cell r="J222">
            <v>65</v>
          </cell>
          <cell r="M222">
            <v>20</v>
          </cell>
          <cell r="N222">
            <v>40</v>
          </cell>
        </row>
        <row r="223">
          <cell r="J223">
            <v>65</v>
          </cell>
          <cell r="M223">
            <v>20</v>
          </cell>
          <cell r="N223">
            <v>40</v>
          </cell>
        </row>
        <row r="224">
          <cell r="J224">
            <v>65</v>
          </cell>
          <cell r="M224">
            <v>20</v>
          </cell>
          <cell r="N224">
            <v>40</v>
          </cell>
        </row>
        <row r="225">
          <cell r="J225">
            <v>65</v>
          </cell>
          <cell r="M225">
            <v>20</v>
          </cell>
          <cell r="N225">
            <v>40</v>
          </cell>
        </row>
        <row r="226">
          <cell r="J226">
            <v>65</v>
          </cell>
          <cell r="M226">
            <v>20</v>
          </cell>
          <cell r="N226">
            <v>40</v>
          </cell>
        </row>
        <row r="227">
          <cell r="J227">
            <v>65</v>
          </cell>
          <cell r="M227">
            <v>20</v>
          </cell>
          <cell r="N227">
            <v>40</v>
          </cell>
        </row>
        <row r="228">
          <cell r="J228">
            <v>65</v>
          </cell>
          <cell r="M228">
            <v>20</v>
          </cell>
          <cell r="N228">
            <v>40</v>
          </cell>
        </row>
        <row r="229">
          <cell r="J229">
            <v>65</v>
          </cell>
          <cell r="M229">
            <v>20</v>
          </cell>
          <cell r="N229">
            <v>40</v>
          </cell>
        </row>
        <row r="230">
          <cell r="J230">
            <v>65</v>
          </cell>
          <cell r="M230">
            <v>20</v>
          </cell>
          <cell r="N230">
            <v>40</v>
          </cell>
        </row>
        <row r="231">
          <cell r="J231">
            <v>65</v>
          </cell>
          <cell r="M231">
            <v>20</v>
          </cell>
          <cell r="N231">
            <v>40</v>
          </cell>
        </row>
        <row r="232">
          <cell r="J232">
            <v>65</v>
          </cell>
          <cell r="M232">
            <v>20</v>
          </cell>
          <cell r="N232">
            <v>40</v>
          </cell>
        </row>
        <row r="233">
          <cell r="J233">
            <v>65</v>
          </cell>
          <cell r="M233">
            <v>20</v>
          </cell>
          <cell r="N233">
            <v>40</v>
          </cell>
        </row>
        <row r="234">
          <cell r="J234">
            <v>65</v>
          </cell>
          <cell r="M234">
            <v>20</v>
          </cell>
          <cell r="N234">
            <v>40</v>
          </cell>
        </row>
        <row r="235">
          <cell r="J235">
            <v>65</v>
          </cell>
          <cell r="M235">
            <v>20</v>
          </cell>
          <cell r="N235">
            <v>40</v>
          </cell>
        </row>
        <row r="236">
          <cell r="J236">
            <v>65</v>
          </cell>
          <cell r="M236">
            <v>20</v>
          </cell>
          <cell r="N236">
            <v>40</v>
          </cell>
        </row>
        <row r="237">
          <cell r="J237">
            <v>65</v>
          </cell>
          <cell r="M237">
            <v>20</v>
          </cell>
          <cell r="N237">
            <v>40</v>
          </cell>
        </row>
        <row r="238">
          <cell r="J238">
            <v>65</v>
          </cell>
          <cell r="M238">
            <v>20</v>
          </cell>
          <cell r="N238">
            <v>40</v>
          </cell>
        </row>
        <row r="239">
          <cell r="J239">
            <v>65</v>
          </cell>
          <cell r="M239">
            <v>20</v>
          </cell>
          <cell r="N239">
            <v>40</v>
          </cell>
        </row>
        <row r="240">
          <cell r="J240">
            <v>65</v>
          </cell>
          <cell r="M240">
            <v>20</v>
          </cell>
          <cell r="N240">
            <v>40</v>
          </cell>
        </row>
        <row r="241">
          <cell r="J241">
            <v>65</v>
          </cell>
          <cell r="M241">
            <v>20</v>
          </cell>
          <cell r="N241">
            <v>40</v>
          </cell>
        </row>
        <row r="242">
          <cell r="J242">
            <v>65</v>
          </cell>
          <cell r="M242">
            <v>20</v>
          </cell>
          <cell r="N242">
            <v>40</v>
          </cell>
        </row>
        <row r="243">
          <cell r="J243">
            <v>65</v>
          </cell>
          <cell r="M243">
            <v>20</v>
          </cell>
          <cell r="N243">
            <v>40</v>
          </cell>
        </row>
        <row r="244">
          <cell r="J244">
            <v>65</v>
          </cell>
          <cell r="M244">
            <v>20</v>
          </cell>
          <cell r="N244">
            <v>40</v>
          </cell>
        </row>
        <row r="245">
          <cell r="J245">
            <v>65</v>
          </cell>
          <cell r="M245">
            <v>20</v>
          </cell>
          <cell r="N245">
            <v>40</v>
          </cell>
        </row>
        <row r="246">
          <cell r="J246">
            <v>65</v>
          </cell>
          <cell r="M246">
            <v>20</v>
          </cell>
          <cell r="N246">
            <v>40</v>
          </cell>
        </row>
        <row r="247">
          <cell r="J247">
            <v>65</v>
          </cell>
          <cell r="M247">
            <v>20</v>
          </cell>
          <cell r="N247">
            <v>40</v>
          </cell>
        </row>
        <row r="248">
          <cell r="J248">
            <v>65</v>
          </cell>
          <cell r="M248">
            <v>20</v>
          </cell>
          <cell r="N248">
            <v>40</v>
          </cell>
        </row>
        <row r="249">
          <cell r="J249">
            <v>65</v>
          </cell>
          <cell r="M249">
            <v>20</v>
          </cell>
          <cell r="N249">
            <v>40</v>
          </cell>
        </row>
        <row r="250">
          <cell r="J250">
            <v>65</v>
          </cell>
          <cell r="M250">
            <v>20</v>
          </cell>
          <cell r="N250">
            <v>40</v>
          </cell>
        </row>
        <row r="251">
          <cell r="J251">
            <v>65</v>
          </cell>
          <cell r="M251">
            <v>20</v>
          </cell>
          <cell r="N251">
            <v>40</v>
          </cell>
        </row>
        <row r="252">
          <cell r="J252">
            <v>65</v>
          </cell>
          <cell r="M252">
            <v>20</v>
          </cell>
          <cell r="N252">
            <v>40</v>
          </cell>
        </row>
        <row r="253">
          <cell r="J253">
            <v>65</v>
          </cell>
          <cell r="M253">
            <v>20</v>
          </cell>
          <cell r="N253">
            <v>40</v>
          </cell>
        </row>
        <row r="255">
          <cell r="F255">
            <v>50</v>
          </cell>
          <cell r="G255">
            <v>50</v>
          </cell>
          <cell r="H255">
            <v>50</v>
          </cell>
          <cell r="I255">
            <v>50</v>
          </cell>
        </row>
        <row r="256">
          <cell r="F256">
            <v>50</v>
          </cell>
          <cell r="G256">
            <v>50</v>
          </cell>
          <cell r="H256">
            <v>50</v>
          </cell>
          <cell r="I256">
            <v>50</v>
          </cell>
        </row>
        <row r="257">
          <cell r="F257">
            <v>50</v>
          </cell>
          <cell r="G257">
            <v>50</v>
          </cell>
          <cell r="H257">
            <v>50</v>
          </cell>
          <cell r="I257">
            <v>50</v>
          </cell>
        </row>
        <row r="258">
          <cell r="F258">
            <v>50</v>
          </cell>
          <cell r="G258">
            <v>50</v>
          </cell>
          <cell r="H258">
            <v>50</v>
          </cell>
          <cell r="I258">
            <v>50</v>
          </cell>
        </row>
        <row r="259">
          <cell r="F259">
            <v>50</v>
          </cell>
          <cell r="G259">
            <v>50</v>
          </cell>
          <cell r="H259">
            <v>50</v>
          </cell>
          <cell r="I259">
            <v>50</v>
          </cell>
        </row>
        <row r="260">
          <cell r="F260">
            <v>50</v>
          </cell>
          <cell r="G260">
            <v>50</v>
          </cell>
          <cell r="H260">
            <v>50</v>
          </cell>
          <cell r="I260">
            <v>50</v>
          </cell>
        </row>
        <row r="261">
          <cell r="F261">
            <v>50</v>
          </cell>
          <cell r="G261">
            <v>50</v>
          </cell>
          <cell r="H261">
            <v>50</v>
          </cell>
          <cell r="I261">
            <v>50</v>
          </cell>
        </row>
        <row r="262">
          <cell r="F262">
            <v>50</v>
          </cell>
          <cell r="G262">
            <v>50</v>
          </cell>
          <cell r="H262">
            <v>50</v>
          </cell>
          <cell r="I262">
            <v>50</v>
          </cell>
        </row>
        <row r="263">
          <cell r="F263">
            <v>50</v>
          </cell>
          <cell r="G263">
            <v>50</v>
          </cell>
          <cell r="H263">
            <v>50</v>
          </cell>
          <cell r="I263">
            <v>50</v>
          </cell>
        </row>
        <row r="264">
          <cell r="F264">
            <v>50</v>
          </cell>
          <cell r="G264">
            <v>50</v>
          </cell>
          <cell r="H264">
            <v>50</v>
          </cell>
          <cell r="I264">
            <v>50</v>
          </cell>
        </row>
        <row r="265">
          <cell r="F265">
            <v>50</v>
          </cell>
          <cell r="G265">
            <v>50</v>
          </cell>
          <cell r="H265">
            <v>50</v>
          </cell>
          <cell r="I265">
            <v>50</v>
          </cell>
        </row>
        <row r="266">
          <cell r="F266">
            <v>50</v>
          </cell>
          <cell r="G266">
            <v>50</v>
          </cell>
          <cell r="H266">
            <v>50</v>
          </cell>
          <cell r="I266">
            <v>50</v>
          </cell>
        </row>
        <row r="267">
          <cell r="F267">
            <v>50</v>
          </cell>
          <cell r="G267">
            <v>50</v>
          </cell>
          <cell r="H267">
            <v>50</v>
          </cell>
          <cell r="I267">
            <v>50</v>
          </cell>
        </row>
        <row r="268">
          <cell r="F268">
            <v>50</v>
          </cell>
          <cell r="G268">
            <v>50</v>
          </cell>
          <cell r="H268">
            <v>50</v>
          </cell>
          <cell r="I268">
            <v>50</v>
          </cell>
        </row>
        <row r="269">
          <cell r="F269">
            <v>50</v>
          </cell>
          <cell r="G269">
            <v>50</v>
          </cell>
          <cell r="H269">
            <v>50</v>
          </cell>
          <cell r="I269">
            <v>50</v>
          </cell>
        </row>
        <row r="270">
          <cell r="F270">
            <v>50</v>
          </cell>
          <cell r="G270">
            <v>50</v>
          </cell>
          <cell r="H270">
            <v>50</v>
          </cell>
          <cell r="I270">
            <v>50</v>
          </cell>
        </row>
        <row r="271">
          <cell r="F271">
            <v>50</v>
          </cell>
          <cell r="G271">
            <v>50</v>
          </cell>
          <cell r="H271">
            <v>50</v>
          </cell>
          <cell r="I271">
            <v>50</v>
          </cell>
        </row>
        <row r="272">
          <cell r="F272">
            <v>50</v>
          </cell>
          <cell r="G272">
            <v>50</v>
          </cell>
          <cell r="H272">
            <v>50</v>
          </cell>
          <cell r="I272">
            <v>50</v>
          </cell>
        </row>
        <row r="273">
          <cell r="F273">
            <v>50</v>
          </cell>
          <cell r="G273">
            <v>50</v>
          </cell>
          <cell r="H273">
            <v>50</v>
          </cell>
          <cell r="I273">
            <v>50</v>
          </cell>
        </row>
        <row r="274">
          <cell r="F274">
            <v>50</v>
          </cell>
          <cell r="G274">
            <v>50</v>
          </cell>
          <cell r="H274">
            <v>50</v>
          </cell>
          <cell r="I274">
            <v>50</v>
          </cell>
        </row>
        <row r="275">
          <cell r="F275">
            <v>50</v>
          </cell>
          <cell r="G275">
            <v>50</v>
          </cell>
          <cell r="H275">
            <v>50</v>
          </cell>
          <cell r="I275">
            <v>50</v>
          </cell>
        </row>
        <row r="276">
          <cell r="F276">
            <v>50</v>
          </cell>
          <cell r="G276">
            <v>50</v>
          </cell>
          <cell r="H276">
            <v>50</v>
          </cell>
          <cell r="I276">
            <v>50</v>
          </cell>
        </row>
        <row r="277">
          <cell r="F277">
            <v>50</v>
          </cell>
          <cell r="G277">
            <v>50</v>
          </cell>
          <cell r="H277">
            <v>50</v>
          </cell>
          <cell r="I277">
            <v>50</v>
          </cell>
        </row>
        <row r="278">
          <cell r="F278">
            <v>50</v>
          </cell>
          <cell r="G278">
            <v>50</v>
          </cell>
          <cell r="H278">
            <v>50</v>
          </cell>
          <cell r="I278">
            <v>50</v>
          </cell>
        </row>
        <row r="279">
          <cell r="F279">
            <v>50</v>
          </cell>
          <cell r="G279">
            <v>50</v>
          </cell>
          <cell r="H279">
            <v>50</v>
          </cell>
          <cell r="I279">
            <v>50</v>
          </cell>
        </row>
        <row r="280">
          <cell r="F280">
            <v>50</v>
          </cell>
          <cell r="G280">
            <v>50</v>
          </cell>
          <cell r="H280">
            <v>50</v>
          </cell>
          <cell r="I280">
            <v>50</v>
          </cell>
        </row>
        <row r="281">
          <cell r="F281">
            <v>50</v>
          </cell>
          <cell r="G281">
            <v>50</v>
          </cell>
          <cell r="H281">
            <v>50</v>
          </cell>
          <cell r="I281">
            <v>50</v>
          </cell>
        </row>
        <row r="282">
          <cell r="F282">
            <v>50</v>
          </cell>
          <cell r="G282">
            <v>50</v>
          </cell>
          <cell r="H282">
            <v>50</v>
          </cell>
          <cell r="I282">
            <v>50</v>
          </cell>
        </row>
        <row r="283">
          <cell r="F283">
            <v>50</v>
          </cell>
          <cell r="G283">
            <v>50</v>
          </cell>
          <cell r="H283">
            <v>50</v>
          </cell>
          <cell r="I283">
            <v>50</v>
          </cell>
        </row>
        <row r="284">
          <cell r="F284">
            <v>50</v>
          </cell>
          <cell r="G284">
            <v>50</v>
          </cell>
          <cell r="H284">
            <v>50</v>
          </cell>
          <cell r="I284">
            <v>50</v>
          </cell>
        </row>
        <row r="285">
          <cell r="F285">
            <v>50</v>
          </cell>
          <cell r="G285">
            <v>50</v>
          </cell>
          <cell r="H285">
            <v>50</v>
          </cell>
          <cell r="I285">
            <v>50</v>
          </cell>
        </row>
        <row r="286">
          <cell r="F286">
            <v>50</v>
          </cell>
          <cell r="G286">
            <v>50</v>
          </cell>
          <cell r="H286">
            <v>50</v>
          </cell>
          <cell r="I286">
            <v>50</v>
          </cell>
        </row>
        <row r="287">
          <cell r="F287">
            <v>50</v>
          </cell>
          <cell r="G287">
            <v>50</v>
          </cell>
          <cell r="H287">
            <v>50</v>
          </cell>
          <cell r="I287">
            <v>50</v>
          </cell>
        </row>
        <row r="288">
          <cell r="F288">
            <v>50</v>
          </cell>
          <cell r="G288">
            <v>50</v>
          </cell>
          <cell r="H288">
            <v>50</v>
          </cell>
          <cell r="I288">
            <v>50</v>
          </cell>
        </row>
        <row r="289">
          <cell r="F289">
            <v>50</v>
          </cell>
          <cell r="G289">
            <v>50</v>
          </cell>
          <cell r="H289">
            <v>50</v>
          </cell>
          <cell r="I289">
            <v>50</v>
          </cell>
        </row>
        <row r="290">
          <cell r="F290">
            <v>50</v>
          </cell>
          <cell r="G290">
            <v>50</v>
          </cell>
          <cell r="H290">
            <v>50</v>
          </cell>
          <cell r="I290">
            <v>50</v>
          </cell>
        </row>
        <row r="291">
          <cell r="F291">
            <v>50</v>
          </cell>
          <cell r="G291">
            <v>50</v>
          </cell>
          <cell r="H291">
            <v>50</v>
          </cell>
          <cell r="I291">
            <v>50</v>
          </cell>
        </row>
        <row r="292">
          <cell r="F292">
            <v>50</v>
          </cell>
          <cell r="G292">
            <v>50</v>
          </cell>
          <cell r="H292">
            <v>50</v>
          </cell>
          <cell r="I292">
            <v>50</v>
          </cell>
        </row>
        <row r="293">
          <cell r="F293">
            <v>50</v>
          </cell>
          <cell r="G293">
            <v>50</v>
          </cell>
          <cell r="H293">
            <v>50</v>
          </cell>
          <cell r="I293">
            <v>50</v>
          </cell>
        </row>
        <row r="294">
          <cell r="F294">
            <v>50</v>
          </cell>
          <cell r="G294">
            <v>50</v>
          </cell>
          <cell r="H294">
            <v>50</v>
          </cell>
          <cell r="I294">
            <v>50</v>
          </cell>
        </row>
        <row r="295">
          <cell r="K295">
            <v>70</v>
          </cell>
          <cell r="L295">
            <v>65</v>
          </cell>
        </row>
        <row r="296">
          <cell r="K296">
            <v>70</v>
          </cell>
          <cell r="L296">
            <v>65</v>
          </cell>
        </row>
        <row r="297">
          <cell r="K297">
            <v>70</v>
          </cell>
          <cell r="L297">
            <v>65</v>
          </cell>
        </row>
        <row r="298">
          <cell r="K298">
            <v>70</v>
          </cell>
          <cell r="L298">
            <v>65</v>
          </cell>
        </row>
        <row r="299">
          <cell r="K299">
            <v>70</v>
          </cell>
          <cell r="L299">
            <v>65</v>
          </cell>
        </row>
        <row r="300">
          <cell r="K300">
            <v>70</v>
          </cell>
          <cell r="L300">
            <v>65</v>
          </cell>
        </row>
        <row r="301">
          <cell r="K301">
            <v>70</v>
          </cell>
          <cell r="L301">
            <v>65</v>
          </cell>
        </row>
        <row r="302">
          <cell r="K302">
            <v>70</v>
          </cell>
          <cell r="L302">
            <v>65</v>
          </cell>
        </row>
        <row r="303">
          <cell r="K303">
            <v>70</v>
          </cell>
          <cell r="L303">
            <v>65</v>
          </cell>
        </row>
        <row r="304">
          <cell r="K304">
            <v>70</v>
          </cell>
          <cell r="L304">
            <v>65</v>
          </cell>
        </row>
        <row r="305">
          <cell r="K305">
            <v>70</v>
          </cell>
          <cell r="L305">
            <v>65</v>
          </cell>
        </row>
        <row r="306">
          <cell r="K306">
            <v>70</v>
          </cell>
          <cell r="L306">
            <v>65</v>
          </cell>
        </row>
        <row r="307">
          <cell r="K307">
            <v>70</v>
          </cell>
          <cell r="L307">
            <v>65</v>
          </cell>
        </row>
        <row r="308">
          <cell r="K308">
            <v>70</v>
          </cell>
          <cell r="L308">
            <v>65</v>
          </cell>
        </row>
        <row r="309">
          <cell r="K309">
            <v>70</v>
          </cell>
          <cell r="L309">
            <v>65</v>
          </cell>
        </row>
        <row r="310">
          <cell r="K310">
            <v>70</v>
          </cell>
          <cell r="L310">
            <v>65</v>
          </cell>
        </row>
        <row r="311">
          <cell r="K311">
            <v>70</v>
          </cell>
          <cell r="L311">
            <v>65</v>
          </cell>
        </row>
        <row r="312">
          <cell r="K312">
            <v>70</v>
          </cell>
          <cell r="L312">
            <v>65</v>
          </cell>
        </row>
        <row r="313">
          <cell r="K313">
            <v>70</v>
          </cell>
          <cell r="L313">
            <v>65</v>
          </cell>
        </row>
        <row r="314">
          <cell r="K314">
            <v>70</v>
          </cell>
          <cell r="L314">
            <v>65</v>
          </cell>
        </row>
        <row r="315">
          <cell r="K315">
            <v>70</v>
          </cell>
          <cell r="L315">
            <v>65</v>
          </cell>
        </row>
        <row r="316">
          <cell r="K316">
            <v>70</v>
          </cell>
          <cell r="L316">
            <v>65</v>
          </cell>
        </row>
        <row r="317">
          <cell r="K317">
            <v>70</v>
          </cell>
          <cell r="L317">
            <v>65</v>
          </cell>
        </row>
        <row r="318">
          <cell r="K318">
            <v>70</v>
          </cell>
          <cell r="L318">
            <v>65</v>
          </cell>
        </row>
        <row r="319">
          <cell r="K319">
            <v>70</v>
          </cell>
          <cell r="L319">
            <v>65</v>
          </cell>
        </row>
        <row r="320">
          <cell r="K320">
            <v>70</v>
          </cell>
          <cell r="L320">
            <v>65</v>
          </cell>
        </row>
        <row r="321">
          <cell r="K321">
            <v>70</v>
          </cell>
          <cell r="L321">
            <v>65</v>
          </cell>
        </row>
        <row r="322">
          <cell r="K322">
            <v>70</v>
          </cell>
          <cell r="L322">
            <v>65</v>
          </cell>
        </row>
        <row r="323">
          <cell r="K323">
            <v>70</v>
          </cell>
          <cell r="L323">
            <v>65</v>
          </cell>
        </row>
        <row r="324">
          <cell r="K324">
            <v>70</v>
          </cell>
          <cell r="L324">
            <v>65</v>
          </cell>
        </row>
        <row r="325">
          <cell r="K325">
            <v>70</v>
          </cell>
          <cell r="L325">
            <v>65</v>
          </cell>
        </row>
        <row r="326">
          <cell r="K326">
            <v>70</v>
          </cell>
          <cell r="L326">
            <v>65</v>
          </cell>
        </row>
        <row r="327">
          <cell r="K327">
            <v>70</v>
          </cell>
          <cell r="L327">
            <v>65</v>
          </cell>
        </row>
        <row r="328">
          <cell r="K328">
            <v>70</v>
          </cell>
          <cell r="L328">
            <v>65</v>
          </cell>
        </row>
        <row r="329">
          <cell r="K329">
            <v>70</v>
          </cell>
          <cell r="L329">
            <v>65</v>
          </cell>
        </row>
        <row r="330">
          <cell r="K330">
            <v>70</v>
          </cell>
          <cell r="L330">
            <v>65</v>
          </cell>
        </row>
        <row r="331">
          <cell r="K331">
            <v>70</v>
          </cell>
          <cell r="L331">
            <v>65</v>
          </cell>
        </row>
        <row r="332">
          <cell r="K332">
            <v>70</v>
          </cell>
          <cell r="L332">
            <v>65</v>
          </cell>
        </row>
        <row r="333">
          <cell r="K333">
            <v>70</v>
          </cell>
          <cell r="L333">
            <v>65</v>
          </cell>
        </row>
        <row r="334">
          <cell r="K334">
            <v>70</v>
          </cell>
          <cell r="L334">
            <v>65</v>
          </cell>
        </row>
        <row r="335">
          <cell r="K335">
            <v>70</v>
          </cell>
          <cell r="L335">
            <v>65</v>
          </cell>
        </row>
        <row r="336">
          <cell r="K336">
            <v>70</v>
          </cell>
          <cell r="L336">
            <v>65</v>
          </cell>
        </row>
        <row r="337">
          <cell r="K337">
            <v>70</v>
          </cell>
          <cell r="L337">
            <v>65</v>
          </cell>
        </row>
        <row r="338">
          <cell r="K338">
            <v>70</v>
          </cell>
          <cell r="L338">
            <v>65</v>
          </cell>
        </row>
        <row r="339">
          <cell r="K339">
            <v>70</v>
          </cell>
          <cell r="L339">
            <v>65</v>
          </cell>
        </row>
        <row r="340">
          <cell r="K340">
            <v>70</v>
          </cell>
          <cell r="L340">
            <v>65</v>
          </cell>
        </row>
        <row r="341">
          <cell r="K341">
            <v>70</v>
          </cell>
          <cell r="L341">
            <v>65</v>
          </cell>
        </row>
        <row r="342">
          <cell r="K342">
            <v>70</v>
          </cell>
          <cell r="L342">
            <v>65</v>
          </cell>
        </row>
        <row r="343">
          <cell r="K343">
            <v>70</v>
          </cell>
          <cell r="L343">
            <v>65</v>
          </cell>
        </row>
        <row r="344">
          <cell r="K344">
            <v>70</v>
          </cell>
          <cell r="L344">
            <v>65</v>
          </cell>
        </row>
        <row r="345">
          <cell r="K345">
            <v>70</v>
          </cell>
          <cell r="L345">
            <v>65</v>
          </cell>
        </row>
        <row r="346">
          <cell r="K346">
            <v>70</v>
          </cell>
          <cell r="L346">
            <v>65</v>
          </cell>
        </row>
        <row r="347">
          <cell r="K347">
            <v>70</v>
          </cell>
          <cell r="L347">
            <v>65</v>
          </cell>
        </row>
        <row r="348">
          <cell r="K348">
            <v>70</v>
          </cell>
          <cell r="L348">
            <v>65</v>
          </cell>
        </row>
        <row r="349">
          <cell r="K349">
            <v>70</v>
          </cell>
          <cell r="L349">
            <v>65</v>
          </cell>
        </row>
        <row r="350">
          <cell r="K350">
            <v>70</v>
          </cell>
          <cell r="L350">
            <v>65</v>
          </cell>
        </row>
        <row r="351">
          <cell r="K351">
            <v>70</v>
          </cell>
          <cell r="L351">
            <v>65</v>
          </cell>
        </row>
        <row r="352">
          <cell r="K352">
            <v>70</v>
          </cell>
          <cell r="L352">
            <v>65</v>
          </cell>
        </row>
        <row r="353">
          <cell r="K353">
            <v>70</v>
          </cell>
          <cell r="L353">
            <v>65</v>
          </cell>
        </row>
        <row r="354">
          <cell r="K354">
            <v>70</v>
          </cell>
          <cell r="L354">
            <v>65</v>
          </cell>
        </row>
        <row r="355">
          <cell r="K355">
            <v>70</v>
          </cell>
          <cell r="L355">
            <v>65</v>
          </cell>
        </row>
        <row r="356">
          <cell r="K356">
            <v>70</v>
          </cell>
          <cell r="L356">
            <v>65</v>
          </cell>
        </row>
        <row r="357">
          <cell r="K357">
            <v>70</v>
          </cell>
          <cell r="L357">
            <v>65</v>
          </cell>
        </row>
        <row r="358">
          <cell r="K358">
            <v>70</v>
          </cell>
          <cell r="L358">
            <v>65</v>
          </cell>
        </row>
        <row r="359">
          <cell r="K359">
            <v>70</v>
          </cell>
          <cell r="L359">
            <v>65</v>
          </cell>
        </row>
        <row r="360">
          <cell r="K360">
            <v>70</v>
          </cell>
          <cell r="L360">
            <v>65</v>
          </cell>
        </row>
        <row r="361">
          <cell r="K361">
            <v>70</v>
          </cell>
          <cell r="L361">
            <v>65</v>
          </cell>
        </row>
        <row r="362">
          <cell r="K362">
            <v>70</v>
          </cell>
          <cell r="L362">
            <v>65</v>
          </cell>
        </row>
        <row r="363">
          <cell r="K363">
            <v>70</v>
          </cell>
          <cell r="L363">
            <v>65</v>
          </cell>
        </row>
        <row r="364">
          <cell r="K364">
            <v>70</v>
          </cell>
          <cell r="L364">
            <v>65</v>
          </cell>
        </row>
        <row r="365">
          <cell r="K365">
            <v>70</v>
          </cell>
          <cell r="L365">
            <v>65</v>
          </cell>
        </row>
        <row r="366">
          <cell r="K366">
            <v>70</v>
          </cell>
          <cell r="L366">
            <v>65</v>
          </cell>
        </row>
        <row r="367">
          <cell r="K367">
            <v>70</v>
          </cell>
          <cell r="L367">
            <v>65</v>
          </cell>
        </row>
        <row r="368">
          <cell r="K368">
            <v>70</v>
          </cell>
          <cell r="L368">
            <v>65</v>
          </cell>
        </row>
        <row r="369">
          <cell r="K369">
            <v>70</v>
          </cell>
          <cell r="L369">
            <v>65</v>
          </cell>
        </row>
        <row r="370">
          <cell r="K370">
            <v>70</v>
          </cell>
          <cell r="L370">
            <v>65</v>
          </cell>
        </row>
        <row r="371">
          <cell r="K371">
            <v>70</v>
          </cell>
          <cell r="L371">
            <v>65</v>
          </cell>
        </row>
        <row r="372">
          <cell r="K372">
            <v>70</v>
          </cell>
          <cell r="L372">
            <v>65</v>
          </cell>
        </row>
        <row r="373">
          <cell r="K373">
            <v>70</v>
          </cell>
          <cell r="L373">
            <v>65</v>
          </cell>
        </row>
        <row r="374">
          <cell r="K374">
            <v>70</v>
          </cell>
          <cell r="L374">
            <v>65</v>
          </cell>
        </row>
        <row r="375">
          <cell r="K375">
            <v>70</v>
          </cell>
          <cell r="L375">
            <v>65</v>
          </cell>
        </row>
        <row r="376">
          <cell r="K376">
            <v>70</v>
          </cell>
          <cell r="L376">
            <v>65</v>
          </cell>
        </row>
        <row r="377">
          <cell r="K377">
            <v>70</v>
          </cell>
          <cell r="L377">
            <v>65</v>
          </cell>
        </row>
        <row r="378">
          <cell r="K378">
            <v>70</v>
          </cell>
          <cell r="L378">
            <v>65</v>
          </cell>
        </row>
        <row r="379">
          <cell r="K379">
            <v>70</v>
          </cell>
          <cell r="L379">
            <v>65</v>
          </cell>
        </row>
        <row r="380">
          <cell r="K380">
            <v>70</v>
          </cell>
          <cell r="L380">
            <v>65</v>
          </cell>
        </row>
        <row r="381">
          <cell r="K381">
            <v>70</v>
          </cell>
          <cell r="L381">
            <v>65</v>
          </cell>
        </row>
        <row r="382">
          <cell r="K382">
            <v>70</v>
          </cell>
          <cell r="L382">
            <v>65</v>
          </cell>
        </row>
        <row r="383">
          <cell r="K383">
            <v>70</v>
          </cell>
          <cell r="L383">
            <v>65</v>
          </cell>
        </row>
        <row r="384">
          <cell r="K384">
            <v>70</v>
          </cell>
          <cell r="L384">
            <v>65</v>
          </cell>
        </row>
        <row r="385">
          <cell r="K385">
            <v>70</v>
          </cell>
          <cell r="L385">
            <v>65</v>
          </cell>
        </row>
        <row r="386">
          <cell r="K386">
            <v>70</v>
          </cell>
          <cell r="L386">
            <v>65</v>
          </cell>
        </row>
        <row r="387">
          <cell r="K387">
            <v>70</v>
          </cell>
          <cell r="L387">
            <v>65</v>
          </cell>
        </row>
        <row r="388">
          <cell r="K388">
            <v>70</v>
          </cell>
          <cell r="L388">
            <v>65</v>
          </cell>
        </row>
        <row r="389">
          <cell r="K389">
            <v>70</v>
          </cell>
          <cell r="L389">
            <v>65</v>
          </cell>
        </row>
        <row r="390">
          <cell r="K390">
            <v>70</v>
          </cell>
          <cell r="L390">
            <v>65</v>
          </cell>
        </row>
        <row r="391">
          <cell r="K391">
            <v>70</v>
          </cell>
          <cell r="L391">
            <v>65</v>
          </cell>
        </row>
        <row r="392">
          <cell r="K392">
            <v>70</v>
          </cell>
          <cell r="L392">
            <v>65</v>
          </cell>
        </row>
        <row r="393">
          <cell r="K393">
            <v>70</v>
          </cell>
          <cell r="L393">
            <v>65</v>
          </cell>
        </row>
      </sheetData>
      <sheetData sheetId="5">
        <row r="13">
          <cell r="F13">
            <v>3115</v>
          </cell>
        </row>
        <row r="17">
          <cell r="F17">
            <v>588777</v>
          </cell>
        </row>
        <row r="18">
          <cell r="F18">
            <v>44555</v>
          </cell>
        </row>
        <row r="19">
          <cell r="F19">
            <v>34615</v>
          </cell>
        </row>
        <row r="20">
          <cell r="F20">
            <v>5000</v>
          </cell>
        </row>
        <row r="21">
          <cell r="F21">
            <v>2500</v>
          </cell>
        </row>
        <row r="22">
          <cell r="F22">
            <v>300</v>
          </cell>
        </row>
        <row r="23">
          <cell r="F23">
            <v>7855</v>
          </cell>
        </row>
        <row r="25">
          <cell r="F25">
            <v>14355</v>
          </cell>
        </row>
        <row r="26">
          <cell r="F26">
            <v>6700</v>
          </cell>
        </row>
        <row r="28">
          <cell r="F28">
            <v>34718</v>
          </cell>
        </row>
        <row r="29">
          <cell r="F29">
            <v>7969.9066675898357</v>
          </cell>
        </row>
        <row r="30">
          <cell r="F30">
            <v>18431</v>
          </cell>
        </row>
        <row r="32">
          <cell r="F32">
            <v>42975</v>
          </cell>
        </row>
        <row r="33">
          <cell r="F33">
            <v>14325</v>
          </cell>
        </row>
        <row r="34">
          <cell r="F34">
            <v>2865</v>
          </cell>
        </row>
        <row r="35">
          <cell r="F35">
            <v>20.833333333333332</v>
          </cell>
        </row>
        <row r="36">
          <cell r="F36">
            <v>58.333333333333336</v>
          </cell>
        </row>
        <row r="37">
          <cell r="F37">
            <v>8595</v>
          </cell>
        </row>
        <row r="38">
          <cell r="F38">
            <v>25</v>
          </cell>
        </row>
        <row r="39">
          <cell r="F39">
            <v>1000</v>
          </cell>
        </row>
        <row r="40">
          <cell r="F40">
            <v>25</v>
          </cell>
        </row>
        <row r="41">
          <cell r="F41">
            <v>416.66666666666669</v>
          </cell>
        </row>
        <row r="42">
          <cell r="F42">
            <v>41.666666666666664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26078</v>
          </cell>
        </row>
        <row r="52">
          <cell r="F52">
            <v>6449.1885808580882</v>
          </cell>
        </row>
        <row r="53">
          <cell r="F53">
            <v>0</v>
          </cell>
        </row>
        <row r="55">
          <cell r="F55">
            <v>416.66666666666669</v>
          </cell>
        </row>
        <row r="56">
          <cell r="F56">
            <v>90.750002538445457</v>
          </cell>
        </row>
        <row r="57">
          <cell r="F57">
            <v>208.33333333333334</v>
          </cell>
        </row>
        <row r="58">
          <cell r="F58">
            <v>250</v>
          </cell>
        </row>
        <row r="59">
          <cell r="F59">
            <v>0</v>
          </cell>
        </row>
        <row r="60">
          <cell r="F60">
            <v>125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5000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4">
          <cell r="F74">
            <v>12200</v>
          </cell>
        </row>
        <row r="75">
          <cell r="F75">
            <v>2918.1189388169587</v>
          </cell>
        </row>
        <row r="76">
          <cell r="F76">
            <v>2100</v>
          </cell>
        </row>
        <row r="78">
          <cell r="F78">
            <v>150.67606444188712</v>
          </cell>
        </row>
        <row r="79">
          <cell r="F79">
            <v>45.202819332566136</v>
          </cell>
        </row>
        <row r="80">
          <cell r="F80">
            <v>75.33803222094356</v>
          </cell>
        </row>
        <row r="81">
          <cell r="F81">
            <v>90.405638665132273</v>
          </cell>
        </row>
        <row r="82">
          <cell r="F82">
            <v>30.135212888377424</v>
          </cell>
        </row>
        <row r="83">
          <cell r="F83">
            <v>125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7">
          <cell r="F97">
            <v>293.44491004196334</v>
          </cell>
        </row>
        <row r="98">
          <cell r="F98">
            <v>469.51185606714137</v>
          </cell>
        </row>
        <row r="99">
          <cell r="F99">
            <v>146.72245502098167</v>
          </cell>
        </row>
        <row r="100">
          <cell r="F100">
            <v>176.066946025178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6">
          <cell r="F116">
            <v>200</v>
          </cell>
        </row>
        <row r="117">
          <cell r="F117">
            <v>240</v>
          </cell>
        </row>
        <row r="118">
          <cell r="F118">
            <v>37.5</v>
          </cell>
        </row>
        <row r="119">
          <cell r="F119">
            <v>54</v>
          </cell>
        </row>
        <row r="120">
          <cell r="F120">
            <v>63</v>
          </cell>
        </row>
        <row r="121">
          <cell r="F121">
            <v>64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4">
          <cell r="F134">
            <v>1478.6333608587943</v>
          </cell>
        </row>
        <row r="135">
          <cell r="F135">
            <v>697.91494632535102</v>
          </cell>
        </row>
        <row r="136">
          <cell r="F136">
            <v>1250</v>
          </cell>
        </row>
        <row r="137">
          <cell r="F137">
            <v>414.01734104046244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3">
          <cell r="F143">
            <v>4900</v>
          </cell>
        </row>
        <row r="144">
          <cell r="F144">
            <v>1170.3715410002533</v>
          </cell>
        </row>
        <row r="145">
          <cell r="F145">
            <v>900</v>
          </cell>
        </row>
        <row r="147">
          <cell r="F147">
            <v>416.66666666666669</v>
          </cell>
        </row>
        <row r="148">
          <cell r="F148">
            <v>41.666666666666664</v>
          </cell>
        </row>
        <row r="149">
          <cell r="F149">
            <v>16.666666666666668</v>
          </cell>
        </row>
        <row r="150">
          <cell r="F150">
            <v>241.66666666666666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6">
          <cell r="F166">
            <v>9600</v>
          </cell>
        </row>
        <row r="167">
          <cell r="F167">
            <v>2279.5034272658031</v>
          </cell>
        </row>
        <row r="168">
          <cell r="F168">
            <v>1100</v>
          </cell>
        </row>
        <row r="170">
          <cell r="F170">
            <v>416.66666666666669</v>
          </cell>
        </row>
        <row r="171">
          <cell r="F171">
            <v>125</v>
          </cell>
        </row>
        <row r="172">
          <cell r="F172">
            <v>208.33333333333334</v>
          </cell>
        </row>
        <row r="173">
          <cell r="F173">
            <v>0</v>
          </cell>
        </row>
        <row r="174">
          <cell r="F174">
            <v>500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8">
          <cell r="F208">
            <v>22350</v>
          </cell>
        </row>
        <row r="209">
          <cell r="F209">
            <v>5512.2814166032003</v>
          </cell>
        </row>
        <row r="210">
          <cell r="F210">
            <v>650</v>
          </cell>
        </row>
        <row r="212">
          <cell r="F212">
            <v>83.333333333333329</v>
          </cell>
        </row>
        <row r="213">
          <cell r="F213">
            <v>16.666666666666668</v>
          </cell>
        </row>
        <row r="214">
          <cell r="F214">
            <v>416.66666666666669</v>
          </cell>
        </row>
        <row r="215">
          <cell r="F215">
            <v>250</v>
          </cell>
        </row>
        <row r="216">
          <cell r="F216">
            <v>83.333333333333329</v>
          </cell>
        </row>
        <row r="217">
          <cell r="F217">
            <v>0</v>
          </cell>
        </row>
        <row r="218">
          <cell r="F218">
            <v>4652.6169158878538</v>
          </cell>
        </row>
        <row r="219">
          <cell r="F219">
            <v>41.666666666666664</v>
          </cell>
        </row>
        <row r="220">
          <cell r="F220">
            <v>16.666666666666668</v>
          </cell>
        </row>
        <row r="221">
          <cell r="F221">
            <v>8.3333333333333339</v>
          </cell>
        </row>
        <row r="222">
          <cell r="F222">
            <v>70.833333333333329</v>
          </cell>
        </row>
        <row r="223">
          <cell r="F223">
            <v>83.333333333333329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6">
          <cell r="F236">
            <v>1000</v>
          </cell>
        </row>
        <row r="237">
          <cell r="F237">
            <v>1250</v>
          </cell>
        </row>
        <row r="238">
          <cell r="F238">
            <v>416.66666666666669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23263.08457943927</v>
          </cell>
        </row>
        <row r="242">
          <cell r="F242">
            <v>4652.6169158878538</v>
          </cell>
        </row>
        <row r="243">
          <cell r="F243">
            <v>6978.9253738317802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1572.4696797240506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5">
          <cell r="F255">
            <v>416.66666666666669</v>
          </cell>
        </row>
        <row r="256">
          <cell r="F256">
            <v>150</v>
          </cell>
        </row>
        <row r="257">
          <cell r="F257">
            <v>1050</v>
          </cell>
        </row>
        <row r="258">
          <cell r="F258">
            <v>72500</v>
          </cell>
        </row>
        <row r="259">
          <cell r="F259">
            <v>2083.3333333333335</v>
          </cell>
        </row>
        <row r="260">
          <cell r="F260">
            <v>1000</v>
          </cell>
        </row>
        <row r="261">
          <cell r="F261">
            <v>0</v>
          </cell>
        </row>
        <row r="262">
          <cell r="F262">
            <v>1000</v>
          </cell>
        </row>
        <row r="263">
          <cell r="F263">
            <v>250</v>
          </cell>
        </row>
        <row r="264">
          <cell r="F264">
            <v>1250</v>
          </cell>
        </row>
        <row r="267">
          <cell r="F267">
            <v>31449.393594481011</v>
          </cell>
        </row>
        <row r="268">
          <cell r="F268">
            <v>6289.8787188962024</v>
          </cell>
        </row>
        <row r="269">
          <cell r="F269">
            <v>0</v>
          </cell>
        </row>
        <row r="270">
          <cell r="F270">
            <v>1956.6017272926047</v>
          </cell>
        </row>
        <row r="271">
          <cell r="F271">
            <v>0</v>
          </cell>
        </row>
        <row r="272">
          <cell r="F272">
            <v>1000</v>
          </cell>
        </row>
        <row r="275">
          <cell r="F275">
            <v>416.66666666666669</v>
          </cell>
        </row>
        <row r="276">
          <cell r="F276">
            <v>150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2">
          <cell r="F282">
            <v>7604</v>
          </cell>
        </row>
        <row r="283">
          <cell r="F283">
            <v>3426.5000000000005</v>
          </cell>
        </row>
        <row r="284">
          <cell r="F284">
            <v>31</v>
          </cell>
        </row>
      </sheetData>
      <sheetData sheetId="6">
        <row r="11">
          <cell r="D11">
            <v>217.75700934579439</v>
          </cell>
          <cell r="F11">
            <v>10</v>
          </cell>
        </row>
        <row r="12">
          <cell r="D12">
            <v>199.06542056074764</v>
          </cell>
          <cell r="F12">
            <v>10</v>
          </cell>
        </row>
        <row r="13">
          <cell r="D13">
            <v>142.99065420560746</v>
          </cell>
          <cell r="F13">
            <v>10</v>
          </cell>
        </row>
        <row r="14">
          <cell r="D14">
            <v>124.29906542056074</v>
          </cell>
          <cell r="F14">
            <v>10</v>
          </cell>
        </row>
        <row r="15">
          <cell r="D15">
            <v>167.8504672897196</v>
          </cell>
          <cell r="F15">
            <v>10</v>
          </cell>
        </row>
        <row r="16">
          <cell r="D16">
            <v>56.074766355140184</v>
          </cell>
          <cell r="F16">
            <v>25</v>
          </cell>
        </row>
        <row r="17">
          <cell r="D17">
            <v>92.523364485981304</v>
          </cell>
          <cell r="F17">
            <v>0</v>
          </cell>
        </row>
        <row r="18">
          <cell r="D18">
            <v>256.44859813084111</v>
          </cell>
          <cell r="F18">
            <v>10</v>
          </cell>
        </row>
        <row r="19">
          <cell r="D19">
            <v>233.0841121495327</v>
          </cell>
          <cell r="F19">
            <v>1200</v>
          </cell>
        </row>
        <row r="20">
          <cell r="D20">
            <v>195.70093457943923</v>
          </cell>
          <cell r="F20">
            <v>10</v>
          </cell>
        </row>
        <row r="21">
          <cell r="D21">
            <v>205.04672897196261</v>
          </cell>
          <cell r="F21">
            <v>10</v>
          </cell>
        </row>
        <row r="22">
          <cell r="D22">
            <v>158.3177570093458</v>
          </cell>
          <cell r="F22">
            <v>10</v>
          </cell>
        </row>
        <row r="23">
          <cell r="D23">
            <v>126.16822429906541</v>
          </cell>
          <cell r="F23">
            <v>560</v>
          </cell>
        </row>
        <row r="24">
          <cell r="D24">
            <v>126.16822429906541</v>
          </cell>
          <cell r="F24">
            <v>900</v>
          </cell>
        </row>
        <row r="25">
          <cell r="D25">
            <v>102.80373831775701</v>
          </cell>
          <cell r="F25">
            <v>340</v>
          </cell>
        </row>
        <row r="45">
          <cell r="F45">
            <v>70556</v>
          </cell>
        </row>
      </sheetData>
      <sheetData sheetId="7">
        <row r="13">
          <cell r="H13">
            <v>430</v>
          </cell>
        </row>
        <row r="17">
          <cell r="H17">
            <v>50000</v>
          </cell>
        </row>
      </sheetData>
      <sheetData sheetId="8">
        <row r="19">
          <cell r="F19">
            <v>24300</v>
          </cell>
        </row>
        <row r="20">
          <cell r="F20">
            <v>3855</v>
          </cell>
        </row>
        <row r="21">
          <cell r="F21">
            <v>2200</v>
          </cell>
        </row>
        <row r="22">
          <cell r="F22">
            <v>1200</v>
          </cell>
        </row>
        <row r="23">
          <cell r="F23">
            <v>500</v>
          </cell>
        </row>
        <row r="24">
          <cell r="F24">
            <v>7800</v>
          </cell>
        </row>
        <row r="25">
          <cell r="F25">
            <v>50</v>
          </cell>
        </row>
        <row r="26">
          <cell r="F26">
            <v>0</v>
          </cell>
        </row>
        <row r="27">
          <cell r="F27">
            <v>4650</v>
          </cell>
        </row>
        <row r="30">
          <cell r="F30">
            <v>3677</v>
          </cell>
        </row>
        <row r="31">
          <cell r="F31">
            <v>1500</v>
          </cell>
        </row>
        <row r="32">
          <cell r="F32">
            <v>1800</v>
          </cell>
        </row>
        <row r="33">
          <cell r="F33">
            <v>2300</v>
          </cell>
        </row>
        <row r="34">
          <cell r="F34">
            <v>558</v>
          </cell>
        </row>
        <row r="35">
          <cell r="F35">
            <v>500</v>
          </cell>
        </row>
        <row r="36">
          <cell r="F36">
            <v>23780</v>
          </cell>
        </row>
        <row r="37">
          <cell r="F37">
            <v>500</v>
          </cell>
        </row>
        <row r="38">
          <cell r="F38">
            <v>0</v>
          </cell>
        </row>
        <row r="39">
          <cell r="F39">
            <v>0</v>
          </cell>
        </row>
        <row r="43">
          <cell r="F43">
            <v>5000</v>
          </cell>
        </row>
      </sheetData>
      <sheetData sheetId="9">
        <row r="38">
          <cell r="E38">
            <v>0</v>
          </cell>
          <cell r="F38">
            <v>150</v>
          </cell>
          <cell r="G38">
            <v>0</v>
          </cell>
        </row>
        <row r="39">
          <cell r="E39">
            <v>25</v>
          </cell>
          <cell r="F39">
            <v>3200</v>
          </cell>
          <cell r="G39">
            <v>2800</v>
          </cell>
        </row>
        <row r="97">
          <cell r="H9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agicworkbook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gicworkbooks.com/MagicWorkbooks/Kalkulation-ProjektManagement/BreakEvenAnalyser-deutsch.html?listtype=search&amp;searchparam=breakev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showGridLines="0" tabSelected="1" topLeftCell="A7" workbookViewId="0">
      <selection activeCell="A8" sqref="A8"/>
    </sheetView>
  </sheetViews>
  <sheetFormatPr baseColWidth="10" defaultRowHeight="13.2" x14ac:dyDescent="0.25"/>
  <cols>
    <col min="1" max="1" width="77.44140625" customWidth="1"/>
  </cols>
  <sheetData>
    <row r="1" spans="1:3" ht="23.4" thickTop="1" x14ac:dyDescent="0.4">
      <c r="A1" s="25" t="s">
        <v>11</v>
      </c>
    </row>
    <row r="2" spans="1:3" ht="24.6" x14ac:dyDescent="0.4">
      <c r="A2" s="26" t="s">
        <v>20</v>
      </c>
      <c r="B2" s="3"/>
      <c r="C2" s="3"/>
    </row>
    <row r="3" spans="1:3" ht="33.75" customHeight="1" x14ac:dyDescent="0.4">
      <c r="A3" s="27"/>
    </row>
    <row r="4" spans="1:3" ht="24.6" x14ac:dyDescent="0.4">
      <c r="A4" s="35" t="s">
        <v>28</v>
      </c>
    </row>
    <row r="5" spans="1:3" ht="12.6" customHeight="1" x14ac:dyDescent="0.3">
      <c r="A5" s="28"/>
    </row>
    <row r="6" spans="1:3" ht="21" x14ac:dyDescent="0.4">
      <c r="A6" s="27"/>
    </row>
    <row r="7" spans="1:3" ht="15.6" x14ac:dyDescent="0.3">
      <c r="A7" s="36" t="s">
        <v>29</v>
      </c>
    </row>
    <row r="8" spans="1:3" ht="15.6" x14ac:dyDescent="0.3">
      <c r="A8" s="36" t="s">
        <v>35</v>
      </c>
    </row>
    <row r="9" spans="1:3" ht="15.6" x14ac:dyDescent="0.3">
      <c r="A9" s="36" t="s">
        <v>36</v>
      </c>
    </row>
    <row r="10" spans="1:3" ht="13.95" customHeight="1" x14ac:dyDescent="0.25">
      <c r="A10" s="29"/>
    </row>
    <row r="11" spans="1:3" x14ac:dyDescent="0.25">
      <c r="A11" s="4"/>
    </row>
    <row r="12" spans="1:3" x14ac:dyDescent="0.25">
      <c r="A12" s="4"/>
    </row>
    <row r="13" spans="1:3" ht="13.8" x14ac:dyDescent="0.25">
      <c r="A13" s="29" t="s">
        <v>27</v>
      </c>
    </row>
    <row r="14" spans="1:3" ht="14.55" customHeight="1" x14ac:dyDescent="0.25">
      <c r="A14" s="4" t="s">
        <v>12</v>
      </c>
    </row>
    <row r="15" spans="1:3" x14ac:dyDescent="0.25">
      <c r="A15" s="4" t="s">
        <v>13</v>
      </c>
    </row>
    <row r="16" spans="1:3" x14ac:dyDescent="0.25">
      <c r="A16" s="4" t="s">
        <v>14</v>
      </c>
    </row>
    <row r="17" spans="1:1" x14ac:dyDescent="0.25">
      <c r="A17" s="4"/>
    </row>
    <row r="18" spans="1:1" ht="17.399999999999999" x14ac:dyDescent="0.3">
      <c r="A18" s="30" t="s">
        <v>26</v>
      </c>
    </row>
    <row r="19" spans="1:1" x14ac:dyDescent="0.25">
      <c r="A19" s="31"/>
    </row>
    <row r="20" spans="1:1" ht="13.8" x14ac:dyDescent="0.25">
      <c r="A20" s="32" t="s">
        <v>8</v>
      </c>
    </row>
    <row r="21" spans="1:1" ht="13.8" x14ac:dyDescent="0.25">
      <c r="A21" s="32" t="s">
        <v>30</v>
      </c>
    </row>
    <row r="22" spans="1:1" ht="13.8" x14ac:dyDescent="0.25">
      <c r="A22" s="32" t="s">
        <v>21</v>
      </c>
    </row>
    <row r="23" spans="1:1" ht="13.8" x14ac:dyDescent="0.25">
      <c r="A23" s="32" t="s">
        <v>22</v>
      </c>
    </row>
    <row r="24" spans="1:1" ht="13.8" x14ac:dyDescent="0.25">
      <c r="A24" s="32"/>
    </row>
    <row r="25" spans="1:1" ht="13.8" x14ac:dyDescent="0.25">
      <c r="A25" s="32" t="s">
        <v>10</v>
      </c>
    </row>
    <row r="26" spans="1:1" ht="13.8" x14ac:dyDescent="0.25">
      <c r="A26" s="32" t="s">
        <v>31</v>
      </c>
    </row>
    <row r="27" spans="1:1" ht="13.8" x14ac:dyDescent="0.25">
      <c r="A27" s="32" t="s">
        <v>32</v>
      </c>
    </row>
    <row r="28" spans="1:1" ht="13.8" x14ac:dyDescent="0.25">
      <c r="A28" s="32"/>
    </row>
    <row r="29" spans="1:1" ht="34.200000000000003" customHeight="1" x14ac:dyDescent="0.25">
      <c r="A29" s="4"/>
    </row>
    <row r="30" spans="1:1" ht="15.6" x14ac:dyDescent="0.3">
      <c r="A30" s="33" t="s">
        <v>23</v>
      </c>
    </row>
    <row r="31" spans="1:1" ht="15.6" x14ac:dyDescent="0.3">
      <c r="A31" s="33" t="s">
        <v>24</v>
      </c>
    </row>
    <row r="32" spans="1:1" x14ac:dyDescent="0.25">
      <c r="A32" s="4"/>
    </row>
    <row r="33" spans="1:1" x14ac:dyDescent="0.25">
      <c r="A33" s="4"/>
    </row>
    <row r="34" spans="1:1" ht="15.6" x14ac:dyDescent="0.3">
      <c r="A34" s="5" t="s">
        <v>9</v>
      </c>
    </row>
    <row r="35" spans="1:1" ht="15.6" x14ac:dyDescent="0.3">
      <c r="A35" s="5" t="s">
        <v>25</v>
      </c>
    </row>
    <row r="36" spans="1:1" x14ac:dyDescent="0.25">
      <c r="A36" s="4"/>
    </row>
    <row r="37" spans="1:1" x14ac:dyDescent="0.25">
      <c r="A37" s="40" t="s">
        <v>44</v>
      </c>
    </row>
    <row r="38" spans="1:1" x14ac:dyDescent="0.25">
      <c r="A38" s="4"/>
    </row>
    <row r="39" spans="1:1" x14ac:dyDescent="0.25">
      <c r="A39" s="38" t="str">
        <f>+CONCATENATE("copyright 2005 "," K! Business Solutions GmbH, Erkrath - Germany")</f>
        <v>copyright 2005  K! Business Solutions GmbH, Erkrath - Germany</v>
      </c>
    </row>
    <row r="40" spans="1:1" x14ac:dyDescent="0.25">
      <c r="A40" s="39">
        <f ca="1">+TODAY()</f>
        <v>44868</v>
      </c>
    </row>
  </sheetData>
  <phoneticPr fontId="15" type="noConversion"/>
  <hyperlinks>
    <hyperlink ref="A37" r:id="rId1" xr:uid="{00000000-0004-0000-0000-000000000000}"/>
  </hyperlinks>
  <pageMargins left="0.78740157480314965" right="0.39370078740157483" top="0.59055118110236227" bottom="0.59055118110236227" header="0" footer="0"/>
  <pageSetup paperSize="9" scale="120" fitToHeight="3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D21"/>
  <sheetViews>
    <sheetView showGridLines="0" zoomScale="120" workbookViewId="0">
      <selection activeCell="B14" sqref="B14"/>
    </sheetView>
  </sheetViews>
  <sheetFormatPr baseColWidth="10" defaultRowHeight="13.2" x14ac:dyDescent="0.25"/>
  <cols>
    <col min="1" max="1" width="23.44140625" customWidth="1"/>
    <col min="2" max="2" width="23.5546875" customWidth="1"/>
    <col min="3" max="3" width="8" customWidth="1"/>
  </cols>
  <sheetData>
    <row r="1" spans="1:4" s="18" customFormat="1" ht="20.399999999999999" x14ac:dyDescent="0.35">
      <c r="A1" s="20" t="s">
        <v>15</v>
      </c>
      <c r="B1" s="17"/>
      <c r="C1" s="17"/>
      <c r="D1" s="17"/>
    </row>
    <row r="2" spans="1:4" s="18" customFormat="1" ht="20.399999999999999" x14ac:dyDescent="0.35">
      <c r="A2" s="19"/>
      <c r="B2" s="17"/>
      <c r="C2" s="17"/>
      <c r="D2" s="17"/>
    </row>
    <row r="3" spans="1:4" s="18" customFormat="1" ht="31.5" customHeight="1" x14ac:dyDescent="0.3">
      <c r="A3" s="109" t="s">
        <v>17</v>
      </c>
      <c r="B3" s="109"/>
      <c r="C3" s="109"/>
      <c r="D3" s="109"/>
    </row>
    <row r="4" spans="1:4" s="18" customFormat="1" x14ac:dyDescent="0.25">
      <c r="A4" s="17"/>
      <c r="B4" s="17"/>
      <c r="C4" s="17"/>
      <c r="D4" s="17"/>
    </row>
    <row r="6" spans="1:4" x14ac:dyDescent="0.25">
      <c r="A6" t="s">
        <v>7</v>
      </c>
      <c r="B6" s="9" t="s">
        <v>16</v>
      </c>
    </row>
    <row r="8" spans="1:4" x14ac:dyDescent="0.25">
      <c r="A8" t="s">
        <v>0</v>
      </c>
      <c r="B8" s="21">
        <v>46388</v>
      </c>
      <c r="C8" s="7">
        <f>YEAR(B8)</f>
        <v>2027</v>
      </c>
      <c r="D8" s="2">
        <f>MOD(C8,4)</f>
        <v>3</v>
      </c>
    </row>
    <row r="10" spans="1:4" x14ac:dyDescent="0.25">
      <c r="A10" t="s">
        <v>18</v>
      </c>
      <c r="B10" s="9" t="s">
        <v>19</v>
      </c>
    </row>
    <row r="13" spans="1:4" x14ac:dyDescent="0.25">
      <c r="A13" t="s">
        <v>39</v>
      </c>
      <c r="B13" s="8">
        <v>4000</v>
      </c>
    </row>
    <row r="15" spans="1:4" x14ac:dyDescent="0.25">
      <c r="A15" t="s">
        <v>40</v>
      </c>
      <c r="B15" s="37">
        <v>15000</v>
      </c>
    </row>
    <row r="17" spans="1:2" x14ac:dyDescent="0.25">
      <c r="A17" t="s">
        <v>37</v>
      </c>
      <c r="B17" s="37">
        <v>10000</v>
      </c>
    </row>
    <row r="18" spans="1:2" x14ac:dyDescent="0.25">
      <c r="A18" t="s">
        <v>38</v>
      </c>
      <c r="B18" s="37">
        <v>19500000</v>
      </c>
    </row>
    <row r="21" spans="1:2" x14ac:dyDescent="0.25">
      <c r="A21" t="s">
        <v>33</v>
      </c>
      <c r="B21" s="34" t="s">
        <v>34</v>
      </c>
    </row>
  </sheetData>
  <mergeCells count="1">
    <mergeCell ref="A3:D3"/>
  </mergeCells>
  <phoneticPr fontId="15" type="noConversion"/>
  <hyperlinks>
    <hyperlink ref="B21" location="BreakEven!A1" display="Weiter zum Blatt BREAKEVEN!" xr:uid="{00000000-0004-0000-0100-000000000000}"/>
  </hyperlink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0664-1366-4AB5-9C75-64A1636EF71F}">
  <sheetPr>
    <tabColor indexed="14"/>
    <pageSetUpPr fitToPage="1"/>
  </sheetPr>
  <dimension ref="A1:AK214"/>
  <sheetViews>
    <sheetView showGridLines="0" topLeftCell="A20" zoomScale="90" zoomScaleNormal="90" workbookViewId="0">
      <selection activeCell="A10" sqref="A10:H48"/>
    </sheetView>
  </sheetViews>
  <sheetFormatPr baseColWidth="10" defaultRowHeight="13.2" x14ac:dyDescent="0.25"/>
  <cols>
    <col min="1" max="1" width="15.21875" customWidth="1"/>
    <col min="2" max="2" width="14.21875" customWidth="1"/>
    <col min="3" max="3" width="12.77734375" bestFit="1" customWidth="1"/>
    <col min="4" max="4" width="16.21875" bestFit="1" customWidth="1"/>
    <col min="5" max="5" width="17.5546875" bestFit="1" customWidth="1"/>
    <col min="6" max="8" width="16.21875" bestFit="1" customWidth="1"/>
    <col min="9" max="9" width="13.6640625" bestFit="1" customWidth="1"/>
    <col min="10" max="10" width="18.109375" customWidth="1"/>
    <col min="11" max="11" width="10.109375" bestFit="1" customWidth="1"/>
    <col min="12" max="12" width="11.77734375" bestFit="1" customWidth="1"/>
    <col min="13" max="14" width="12.88671875" bestFit="1" customWidth="1"/>
    <col min="15" max="15" width="14.44140625" customWidth="1"/>
    <col min="16" max="16" width="13.44140625" bestFit="1" customWidth="1"/>
    <col min="17" max="17" width="14.77734375" customWidth="1"/>
    <col min="18" max="18" width="17.6640625" customWidth="1"/>
    <col min="19" max="19" width="17.88671875" bestFit="1" customWidth="1"/>
    <col min="22" max="24" width="11.5546875" hidden="1" customWidth="1"/>
    <col min="26" max="26" width="11.5546875" customWidth="1"/>
    <col min="27" max="37" width="11.5546875" style="43"/>
  </cols>
  <sheetData>
    <row r="1" spans="1:37" x14ac:dyDescent="0.25">
      <c r="I1" s="120" t="s">
        <v>43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37" x14ac:dyDescent="0.25"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37" x14ac:dyDescent="0.25">
      <c r="I3" s="12"/>
      <c r="J3" s="42" t="s">
        <v>50</v>
      </c>
      <c r="K3" s="42"/>
      <c r="L3" s="42"/>
      <c r="M3" s="24"/>
      <c r="N3" s="24" t="s">
        <v>1</v>
      </c>
      <c r="O3" s="24"/>
      <c r="P3" s="24"/>
      <c r="Q3" s="14"/>
      <c r="R3" s="41" t="s">
        <v>51</v>
      </c>
      <c r="S3" s="41"/>
      <c r="T3" s="41"/>
    </row>
    <row r="4" spans="1:37" x14ac:dyDescent="0.25">
      <c r="I4" s="12"/>
      <c r="J4" s="12"/>
      <c r="K4" s="12"/>
      <c r="L4" s="12"/>
      <c r="M4" s="16"/>
      <c r="N4" s="16"/>
      <c r="O4" s="16"/>
      <c r="P4" s="16"/>
      <c r="Q4" s="14"/>
      <c r="R4" s="14"/>
      <c r="S4" s="14"/>
      <c r="T4" s="14"/>
    </row>
    <row r="5" spans="1:37" ht="13.8" thickBot="1" x14ac:dyDescent="0.3">
      <c r="I5" s="12"/>
      <c r="J5" s="12"/>
      <c r="K5" s="12"/>
      <c r="L5" s="12"/>
      <c r="M5" s="16"/>
      <c r="N5" s="16"/>
      <c r="O5" s="16"/>
      <c r="P5" s="16"/>
      <c r="Q5" s="14"/>
      <c r="R5" s="14"/>
      <c r="S5" s="14"/>
      <c r="T5" s="14"/>
    </row>
    <row r="6" spans="1:37" x14ac:dyDescent="0.25">
      <c r="I6" s="12"/>
      <c r="J6" s="121">
        <v>0</v>
      </c>
      <c r="K6" s="123" t="s">
        <v>59</v>
      </c>
      <c r="L6" s="12"/>
      <c r="M6" s="16"/>
      <c r="N6" s="121">
        <v>0</v>
      </c>
      <c r="O6" s="123" t="s">
        <v>59</v>
      </c>
      <c r="P6" s="16"/>
      <c r="Q6" s="14"/>
      <c r="R6" s="121">
        <v>0.02</v>
      </c>
      <c r="S6" s="123" t="s">
        <v>59</v>
      </c>
      <c r="T6" s="14"/>
    </row>
    <row r="7" spans="1:37" ht="13.8" thickBot="1" x14ac:dyDescent="0.3">
      <c r="I7" s="12"/>
      <c r="J7" s="122"/>
      <c r="K7" s="123"/>
      <c r="L7" s="12"/>
      <c r="M7" s="16"/>
      <c r="N7" s="122"/>
      <c r="O7" s="123"/>
      <c r="P7" s="16"/>
      <c r="Q7" s="14"/>
      <c r="R7" s="122"/>
      <c r="S7" s="123"/>
      <c r="T7" s="14"/>
    </row>
    <row r="8" spans="1:37" x14ac:dyDescent="0.25">
      <c r="I8" s="12"/>
      <c r="J8" s="11"/>
      <c r="K8" s="11"/>
      <c r="L8" s="12"/>
      <c r="M8" s="15"/>
      <c r="N8" s="15"/>
      <c r="O8" s="15"/>
      <c r="P8" s="16"/>
      <c r="Q8" s="13"/>
      <c r="R8" s="13"/>
      <c r="S8" s="13"/>
      <c r="T8" s="14"/>
    </row>
    <row r="9" spans="1:37" x14ac:dyDescent="0.25">
      <c r="I9" s="12"/>
      <c r="J9" s="11"/>
      <c r="K9" s="11"/>
      <c r="L9" s="12"/>
      <c r="M9" s="15"/>
      <c r="N9" s="15"/>
      <c r="O9" s="15"/>
      <c r="P9" s="16"/>
      <c r="Q9" s="13"/>
      <c r="R9" s="13"/>
      <c r="S9" s="13"/>
      <c r="T9" s="13"/>
    </row>
    <row r="10" spans="1:37" s="1" customFormat="1" ht="22.8" x14ac:dyDescent="0.4">
      <c r="A10" s="44" t="s">
        <v>45</v>
      </c>
      <c r="S10" s="45" t="str">
        <f>Data!B6</f>
        <v>ABC GmbH</v>
      </c>
      <c r="V10" s="46">
        <f>1+IF(K6="Steigerung",J6,-J6)</f>
        <v>1</v>
      </c>
      <c r="W10" s="46">
        <f>1-+IF(O6="Steigerung",-N6,+N6)</f>
        <v>1</v>
      </c>
      <c r="X10" s="46">
        <f>1-+IF(S6="Steigerung",-R6,+R6)</f>
        <v>1.02</v>
      </c>
      <c r="Z10" s="47">
        <v>0</v>
      </c>
      <c r="AA10" s="48"/>
      <c r="AB10" s="49" t="s">
        <v>6</v>
      </c>
      <c r="AC10" s="50" t="str">
        <f>J25</f>
        <v>Ist-Umsatz</v>
      </c>
      <c r="AD10" s="50" t="str">
        <f>J27</f>
        <v>fixe Kosten</v>
      </c>
      <c r="AE10" s="50" t="str">
        <f>J28</f>
        <v>Gesamtkosten</v>
      </c>
      <c r="AF10" s="50" t="str">
        <f>J36</f>
        <v>Break-Even-Umsatz</v>
      </c>
      <c r="AG10" s="50" t="str">
        <f>+J25</f>
        <v>Ist-Umsatz</v>
      </c>
      <c r="AH10" s="50"/>
      <c r="AI10" s="43"/>
      <c r="AJ10" s="50" t="str">
        <f>+J36</f>
        <v>Break-Even-Umsatz</v>
      </c>
      <c r="AK10" s="48"/>
    </row>
    <row r="11" spans="1:37" s="1" customFormat="1" ht="20.55" customHeight="1" x14ac:dyDescent="0.3">
      <c r="E11" s="51" t="str">
        <f>Data!A10</f>
        <v>Berichtswährung:</v>
      </c>
      <c r="F11" s="52" t="str">
        <f>Data!B10</f>
        <v>EUR</v>
      </c>
      <c r="Q11" s="52" t="str">
        <f>+Data!A8</f>
        <v>Jahr:</v>
      </c>
      <c r="R11" s="53"/>
      <c r="S11" s="52">
        <f>Data!C8</f>
        <v>2027</v>
      </c>
      <c r="Z11" s="54">
        <v>0.01</v>
      </c>
      <c r="AA11" s="48"/>
      <c r="AB11" s="55" t="s">
        <v>56</v>
      </c>
      <c r="AC11" s="56">
        <v>0</v>
      </c>
      <c r="AD11" s="56"/>
      <c r="AE11" s="56"/>
      <c r="AF11" s="56">
        <f>+M36</f>
        <v>59669999.999999993</v>
      </c>
      <c r="AG11" s="56">
        <v>0</v>
      </c>
      <c r="AH11" s="56"/>
      <c r="AI11" s="43"/>
      <c r="AJ11" s="56">
        <f>+AG11</f>
        <v>0</v>
      </c>
      <c r="AK11" s="48"/>
    </row>
    <row r="12" spans="1:37" ht="12" customHeight="1" x14ac:dyDescent="0.3">
      <c r="A12" s="1"/>
      <c r="C12" s="57"/>
      <c r="D12" s="6"/>
      <c r="H12" s="1"/>
      <c r="Z12" s="54">
        <v>0.02</v>
      </c>
      <c r="AB12" s="55" t="s">
        <v>57</v>
      </c>
      <c r="AC12" s="56">
        <f>O25</f>
        <v>60000000</v>
      </c>
      <c r="AD12" s="56">
        <f>O27</f>
        <v>19890000</v>
      </c>
      <c r="AE12" s="56">
        <f>O26+O27</f>
        <v>59890000</v>
      </c>
      <c r="AF12" s="56">
        <f>M36</f>
        <v>59669999.999999993</v>
      </c>
      <c r="AG12" s="56">
        <f>+O25</f>
        <v>60000000</v>
      </c>
      <c r="AH12" s="56"/>
      <c r="AJ12" s="56">
        <f>+M36</f>
        <v>59669999.999999993</v>
      </c>
    </row>
    <row r="13" spans="1:37" s="10" customFormat="1" ht="12" customHeight="1" x14ac:dyDescent="0.3">
      <c r="H13" s="1"/>
      <c r="J13" s="58" t="s">
        <v>53</v>
      </c>
      <c r="Z13" s="54">
        <f t="shared" ref="Z13:Z76" si="0">+Z12+0.01</f>
        <v>0.03</v>
      </c>
      <c r="AA13" s="59"/>
      <c r="AB13" s="55"/>
      <c r="AC13" s="56"/>
      <c r="AD13" s="56"/>
      <c r="AE13" s="56"/>
      <c r="AF13" s="56"/>
      <c r="AG13" s="56"/>
      <c r="AH13" s="56"/>
      <c r="AI13" s="43"/>
      <c r="AJ13" s="56"/>
      <c r="AK13" s="59"/>
    </row>
    <row r="14" spans="1:37" s="10" customFormat="1" ht="12" customHeight="1" x14ac:dyDescent="0.3">
      <c r="H14" s="1"/>
      <c r="M14" s="60" t="str">
        <f>+J3</f>
        <v>Umsatz</v>
      </c>
      <c r="N14" s="61">
        <f>+J6</f>
        <v>0</v>
      </c>
      <c r="O14" s="60" t="str">
        <f>+K6</f>
        <v>Steigerung</v>
      </c>
      <c r="Z14" s="54">
        <f t="shared" si="0"/>
        <v>0.04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s="10" customFormat="1" ht="12" customHeight="1" x14ac:dyDescent="0.3">
      <c r="H15" s="1"/>
      <c r="M15" s="60" t="str">
        <f>+N3</f>
        <v>variable Kosten</v>
      </c>
      <c r="N15" s="61">
        <f>+N6</f>
        <v>0</v>
      </c>
      <c r="O15" s="60" t="str">
        <f>+O6</f>
        <v>Steigerung</v>
      </c>
      <c r="Z15" s="54">
        <f t="shared" si="0"/>
        <v>0.05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7" s="10" customFormat="1" ht="12" customHeight="1" x14ac:dyDescent="0.3">
      <c r="H16" s="1"/>
      <c r="M16" s="60" t="str">
        <f>+R3</f>
        <v>Fixkosten</v>
      </c>
      <c r="N16" s="61">
        <f>+R6</f>
        <v>0.02</v>
      </c>
      <c r="O16" s="60" t="str">
        <f>+S6</f>
        <v>Steigerung</v>
      </c>
      <c r="Z16" s="54">
        <f t="shared" si="0"/>
        <v>6.0000000000000005E-2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7:37" s="10" customFormat="1" ht="12" customHeight="1" x14ac:dyDescent="0.3">
      <c r="G17"/>
      <c r="H17" s="1"/>
      <c r="Z17" s="54">
        <f t="shared" si="0"/>
        <v>7.0000000000000007E-2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</row>
    <row r="18" spans="7:37" s="10" customFormat="1" ht="12" customHeight="1" x14ac:dyDescent="0.3">
      <c r="G18"/>
      <c r="H18" s="1"/>
      <c r="Z18" s="54">
        <f t="shared" si="0"/>
        <v>0.08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7:37" s="10" customFormat="1" ht="17.399999999999999" x14ac:dyDescent="0.3">
      <c r="G19" s="22"/>
      <c r="H19" s="1"/>
      <c r="R19" s="22"/>
      <c r="S19" s="22"/>
      <c r="T19" s="22"/>
      <c r="Z19" s="54">
        <f t="shared" si="0"/>
        <v>0.09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</row>
    <row r="20" spans="7:37" s="10" customFormat="1" ht="21" x14ac:dyDescent="0.4">
      <c r="J20" s="110" t="str">
        <f>+Data!A13</f>
        <v>geplante Absatzmenge</v>
      </c>
      <c r="K20" s="111"/>
      <c r="L20" s="111"/>
      <c r="M20" s="111"/>
      <c r="N20" s="111"/>
      <c r="O20" s="111"/>
      <c r="P20" s="112"/>
      <c r="Q20" s="62">
        <f>+Data!B13</f>
        <v>4000</v>
      </c>
      <c r="Z20" s="54">
        <f t="shared" si="0"/>
        <v>9.9999999999999992E-2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7:37" s="10" customFormat="1" x14ac:dyDescent="0.25">
      <c r="Z21" s="54">
        <f t="shared" si="0"/>
        <v>0.10999999999999999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</row>
    <row r="22" spans="7:37" s="10" customFormat="1" x14ac:dyDescent="0.25">
      <c r="Z22" s="54">
        <f t="shared" si="0"/>
        <v>0.11999999999999998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7:37" s="10" customFormat="1" ht="13.8" x14ac:dyDescent="0.25">
      <c r="J23" s="63" t="s">
        <v>46</v>
      </c>
      <c r="K23" s="22"/>
      <c r="L23" s="22"/>
      <c r="M23" s="64" t="s">
        <v>47</v>
      </c>
      <c r="N23" s="22"/>
      <c r="O23" s="64" t="s">
        <v>52</v>
      </c>
      <c r="P23" s="22"/>
      <c r="Q23" s="64" t="s">
        <v>53</v>
      </c>
      <c r="Z23" s="54">
        <f t="shared" si="0"/>
        <v>0.12999999999999998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7:37" s="10" customFormat="1" x14ac:dyDescent="0.25">
      <c r="K24" s="22"/>
      <c r="M24" s="22"/>
      <c r="Z24" s="54">
        <f t="shared" si="0"/>
        <v>0.13999999999999999</v>
      </c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7:37" s="10" customFormat="1" x14ac:dyDescent="0.25">
      <c r="J25" s="23" t="s">
        <v>42</v>
      </c>
      <c r="K25" s="22"/>
      <c r="M25" s="65">
        <f>+Data!B15*Data!B13</f>
        <v>60000000</v>
      </c>
      <c r="N25" s="22"/>
      <c r="O25" s="65">
        <f>+Data!B15*Data!B13*(V10)</f>
        <v>60000000</v>
      </c>
      <c r="Q25" s="65">
        <f t="shared" ref="Q25:Q32" si="1">+O25-M25</f>
        <v>0</v>
      </c>
      <c r="Z25" s="54">
        <f t="shared" si="0"/>
        <v>0.15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7:37" s="10" customFormat="1" x14ac:dyDescent="0.25">
      <c r="J26" s="23" t="s">
        <v>1</v>
      </c>
      <c r="K26" s="22"/>
      <c r="M26" s="65">
        <f>+Data!B17*Data!B13</f>
        <v>40000000</v>
      </c>
      <c r="N26" s="22"/>
      <c r="O26" s="65">
        <f>+Data!B17*Data!B13*(W10)</f>
        <v>40000000</v>
      </c>
      <c r="Q26" s="65">
        <f t="shared" si="1"/>
        <v>0</v>
      </c>
      <c r="Z26" s="54">
        <f t="shared" si="0"/>
        <v>0.16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7:37" s="10" customFormat="1" x14ac:dyDescent="0.25">
      <c r="J27" s="23" t="s">
        <v>2</v>
      </c>
      <c r="K27" s="22"/>
      <c r="M27" s="65">
        <f>+Data!B18</f>
        <v>19500000</v>
      </c>
      <c r="N27" s="22"/>
      <c r="O27" s="65">
        <f>+Data!B18*(X10)</f>
        <v>19890000</v>
      </c>
      <c r="Q27" s="65">
        <f t="shared" si="1"/>
        <v>390000</v>
      </c>
      <c r="Z27" s="54">
        <f t="shared" si="0"/>
        <v>0.17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7:37" s="10" customFormat="1" x14ac:dyDescent="0.25">
      <c r="J28" s="23" t="s">
        <v>3</v>
      </c>
      <c r="K28" s="22"/>
      <c r="M28" s="65">
        <f>+M26+M27</f>
        <v>59500000</v>
      </c>
      <c r="N28" s="22"/>
      <c r="O28" s="65">
        <f>SUM(O26:O27)</f>
        <v>59890000</v>
      </c>
      <c r="Q28" s="65">
        <f t="shared" si="1"/>
        <v>390000</v>
      </c>
      <c r="Z28" s="54">
        <f t="shared" si="0"/>
        <v>0.18000000000000002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7:37" s="10" customFormat="1" x14ac:dyDescent="0.25">
      <c r="J29" s="22"/>
      <c r="K29" s="22"/>
      <c r="M29" s="22"/>
      <c r="N29" s="22"/>
      <c r="O29" s="22"/>
      <c r="Q29" s="22">
        <f t="shared" si="1"/>
        <v>0</v>
      </c>
      <c r="Z29" s="54">
        <f t="shared" si="0"/>
        <v>0.19000000000000003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7:37" s="10" customFormat="1" x14ac:dyDescent="0.25">
      <c r="J30" s="23" t="s">
        <v>4</v>
      </c>
      <c r="K30" s="22"/>
      <c r="M30" s="66">
        <f>M25-M28</f>
        <v>500000</v>
      </c>
      <c r="N30" s="22"/>
      <c r="O30" s="66">
        <f>O25-O28</f>
        <v>110000</v>
      </c>
      <c r="Q30" s="66">
        <f t="shared" si="1"/>
        <v>-390000</v>
      </c>
      <c r="Z30" s="54">
        <f t="shared" si="0"/>
        <v>0.20000000000000004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</row>
    <row r="31" spans="7:37" s="10" customFormat="1" x14ac:dyDescent="0.25">
      <c r="J31" s="22"/>
      <c r="K31" s="22"/>
      <c r="M31" s="22"/>
      <c r="N31" s="22"/>
      <c r="O31" s="22"/>
      <c r="Q31" s="22">
        <f t="shared" si="1"/>
        <v>0</v>
      </c>
      <c r="Z31" s="54">
        <f t="shared" si="0"/>
        <v>0.21000000000000005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</row>
    <row r="32" spans="7:37" s="10" customFormat="1" x14ac:dyDescent="0.25">
      <c r="J32" s="23" t="s">
        <v>5</v>
      </c>
      <c r="K32" s="22"/>
      <c r="M32" s="67">
        <f>M30/M25</f>
        <v>8.3333333333333332E-3</v>
      </c>
      <c r="N32" s="22"/>
      <c r="O32" s="67">
        <f>O30/O25</f>
        <v>1.8333333333333333E-3</v>
      </c>
      <c r="Q32" s="67">
        <f t="shared" si="1"/>
        <v>-6.4999999999999997E-3</v>
      </c>
      <c r="Z32" s="54">
        <f t="shared" si="0"/>
        <v>0.22000000000000006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</row>
    <row r="33" spans="1:37" s="10" customFormat="1" x14ac:dyDescent="0.25">
      <c r="K33" s="22"/>
      <c r="N33" s="22"/>
      <c r="Z33" s="54">
        <f t="shared" si="0"/>
        <v>0.23000000000000007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</row>
    <row r="34" spans="1:37" s="10" customFormat="1" ht="13.8" thickBot="1" x14ac:dyDescent="0.3">
      <c r="J34" s="68"/>
      <c r="K34" s="69"/>
      <c r="L34" s="68"/>
      <c r="M34" s="68"/>
      <c r="N34" s="69"/>
      <c r="O34" s="68"/>
      <c r="P34" s="68"/>
      <c r="Q34" s="68"/>
      <c r="Z34" s="54">
        <f t="shared" si="0"/>
        <v>0.24000000000000007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1:37" ht="14.4" thickTop="1" thickBot="1" x14ac:dyDescent="0.3">
      <c r="B35" s="70"/>
      <c r="J35" s="10"/>
      <c r="K35" s="22"/>
      <c r="L35" s="10"/>
      <c r="M35" s="71" t="str">
        <f>+F11</f>
        <v>EUR</v>
      </c>
      <c r="N35" s="22"/>
      <c r="O35" s="10"/>
      <c r="P35" s="10"/>
      <c r="Q35" s="71" t="s">
        <v>48</v>
      </c>
      <c r="Z35" s="54">
        <f t="shared" si="0"/>
        <v>0.25000000000000006</v>
      </c>
    </row>
    <row r="36" spans="1:37" ht="28.2" thickBot="1" x14ac:dyDescent="0.3">
      <c r="J36" s="72" t="str">
        <f>+IF(O30&lt;0,"kein Break Even Point!!!","Break-Even-Umsatz")</f>
        <v>Break-Even-Umsatz</v>
      </c>
      <c r="K36" s="22"/>
      <c r="L36" s="10"/>
      <c r="M36" s="73">
        <f>O27/(1-(O26/O25))</f>
        <v>59669999.999999993</v>
      </c>
      <c r="N36" s="22"/>
      <c r="O36" s="72" t="s">
        <v>41</v>
      </c>
      <c r="P36" s="10"/>
      <c r="Q36" s="73">
        <f>+(Data!B18*(X10))/((+Data!B15*(V10)-(Data!B17*(W10))))</f>
        <v>3978</v>
      </c>
      <c r="Z36" s="54">
        <f t="shared" si="0"/>
        <v>0.26000000000000006</v>
      </c>
    </row>
    <row r="37" spans="1:37" s="22" customFormat="1" x14ac:dyDescent="0.25">
      <c r="Z37" s="54">
        <f t="shared" si="0"/>
        <v>0.27000000000000007</v>
      </c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22" customFormat="1" x14ac:dyDescent="0.25">
      <c r="Z38" s="54">
        <f t="shared" si="0"/>
        <v>0.28000000000000008</v>
      </c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22" customFormat="1" x14ac:dyDescent="0.25">
      <c r="Z39" s="54">
        <f t="shared" si="0"/>
        <v>0.29000000000000009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22" customFormat="1" x14ac:dyDescent="0.25">
      <c r="E40" s="75"/>
      <c r="Z40" s="54">
        <f t="shared" si="0"/>
        <v>0.3000000000000001</v>
      </c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22" customFormat="1" x14ac:dyDescent="0.25">
      <c r="Z41" s="54">
        <f t="shared" si="0"/>
        <v>0.31000000000000011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22" customFormat="1" x14ac:dyDescent="0.25">
      <c r="E42" s="75"/>
      <c r="Z42" s="54">
        <f t="shared" si="0"/>
        <v>0.32000000000000012</v>
      </c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ht="4.95" customHeight="1" x14ac:dyDescent="0.25">
      <c r="A43" s="22"/>
      <c r="D43" s="22"/>
      <c r="M43" s="22"/>
      <c r="N43" s="22"/>
      <c r="O43" s="22"/>
      <c r="P43" s="22"/>
      <c r="Q43" s="22"/>
      <c r="R43" s="22"/>
      <c r="S43" s="22"/>
      <c r="Z43" s="54">
        <f t="shared" si="0"/>
        <v>0.33000000000000013</v>
      </c>
    </row>
    <row r="44" spans="1:37" s="22" customFormat="1" x14ac:dyDescent="0.25">
      <c r="D44"/>
      <c r="E44"/>
      <c r="Z44" s="54">
        <f t="shared" si="0"/>
        <v>0.34000000000000014</v>
      </c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ht="6" customHeight="1" x14ac:dyDescent="0.25">
      <c r="E45" s="22"/>
      <c r="M45" s="22"/>
      <c r="N45" s="22"/>
      <c r="O45" s="22"/>
      <c r="P45" s="22"/>
      <c r="Q45" s="22"/>
      <c r="R45" s="22"/>
      <c r="S45" s="22"/>
      <c r="Z45" s="54">
        <f t="shared" si="0"/>
        <v>0.35000000000000014</v>
      </c>
    </row>
    <row r="46" spans="1:37" s="22" customFormat="1" ht="24" customHeight="1" x14ac:dyDescent="0.25">
      <c r="E46" s="75"/>
      <c r="Z46" s="54">
        <f t="shared" si="0"/>
        <v>0.36000000000000015</v>
      </c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ht="6.6" customHeight="1" x14ac:dyDescent="0.25">
      <c r="D47" s="22"/>
      <c r="E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Z47" s="54">
        <f t="shared" si="0"/>
        <v>0.37000000000000016</v>
      </c>
    </row>
    <row r="48" spans="1:37" ht="13.8" thickBot="1" x14ac:dyDescent="0.3">
      <c r="A48" s="22"/>
      <c r="B48" s="22"/>
      <c r="C48" s="22"/>
      <c r="Z48" s="54">
        <f t="shared" si="0"/>
        <v>0.38000000000000017</v>
      </c>
    </row>
    <row r="49" spans="1:26" ht="57" customHeight="1" thickBot="1" x14ac:dyDescent="0.3">
      <c r="A49" s="22"/>
      <c r="B49" s="22"/>
      <c r="C49" s="113" t="s">
        <v>55</v>
      </c>
      <c r="D49" s="114"/>
      <c r="E49" s="114"/>
      <c r="F49" s="114"/>
      <c r="G49" s="114"/>
      <c r="H49" s="114"/>
      <c r="I49" s="114"/>
      <c r="J49" s="115"/>
      <c r="K49" s="114"/>
      <c r="L49" s="114"/>
      <c r="M49" s="114"/>
      <c r="N49" s="114"/>
      <c r="O49" s="114"/>
      <c r="P49" s="114"/>
      <c r="Q49" s="114"/>
      <c r="R49" s="116"/>
      <c r="Z49" s="54">
        <f t="shared" si="0"/>
        <v>0.39000000000000018</v>
      </c>
    </row>
    <row r="50" spans="1:26" ht="57" customHeight="1" thickTop="1" thickBot="1" x14ac:dyDescent="0.5">
      <c r="A50" s="22"/>
      <c r="B50" s="22"/>
      <c r="C50" s="76" t="s">
        <v>50</v>
      </c>
      <c r="D50" s="77"/>
      <c r="E50" s="78"/>
      <c r="F50" s="79">
        <f>+Data!B15*Data!B13</f>
        <v>60000000</v>
      </c>
      <c r="G50" s="80"/>
      <c r="H50" s="81"/>
      <c r="I50" s="82"/>
      <c r="J50" s="117" t="str">
        <f>IF(J54&lt;&gt;0,+IF(J54&gt;0,"Ergebnis-verbesserung","Ergebnis-verschlechterung"),"")</f>
        <v>Ergebnis-verschlechterung</v>
      </c>
      <c r="K50" s="83"/>
      <c r="L50" s="83"/>
      <c r="M50" s="83"/>
      <c r="N50" s="78"/>
      <c r="O50" s="79">
        <f>+F50/Data!B13</f>
        <v>15000</v>
      </c>
      <c r="P50" s="78"/>
      <c r="Q50" s="78"/>
      <c r="R50" s="84" t="str">
        <f>+C50&amp;CHAR(10)&amp;" pro Einheit"</f>
        <v>Umsatz
 pro Einheit</v>
      </c>
      <c r="Z50" s="54">
        <f t="shared" si="0"/>
        <v>0.40000000000000019</v>
      </c>
    </row>
    <row r="51" spans="1:26" ht="57" customHeight="1" thickTop="1" thickBot="1" x14ac:dyDescent="0.5">
      <c r="A51" s="22"/>
      <c r="B51" s="22"/>
      <c r="C51" s="85" t="s">
        <v>54</v>
      </c>
      <c r="D51" s="86"/>
      <c r="E51" s="87"/>
      <c r="F51" s="88"/>
      <c r="G51" s="79">
        <f>+Data!B17*Data!B13</f>
        <v>40000000</v>
      </c>
      <c r="H51" s="89"/>
      <c r="I51" s="82"/>
      <c r="J51" s="118"/>
      <c r="K51" s="83"/>
      <c r="L51" s="90"/>
      <c r="M51" s="90"/>
      <c r="N51" s="79">
        <f>+Data!B17</f>
        <v>10000</v>
      </c>
      <c r="O51" s="78"/>
      <c r="P51" s="78"/>
      <c r="Q51" s="78"/>
      <c r="R51" s="91" t="str">
        <f>+C51&amp;CHAR(10)&amp;" pro Einheit"</f>
        <v>Variable Kosten
 pro Einheit</v>
      </c>
      <c r="Z51" s="54">
        <f t="shared" si="0"/>
        <v>0.4100000000000002</v>
      </c>
    </row>
    <row r="52" spans="1:26" ht="57" customHeight="1" thickTop="1" thickBot="1" x14ac:dyDescent="0.5">
      <c r="A52" s="22"/>
      <c r="B52" s="22"/>
      <c r="C52" s="92" t="str">
        <f>+Data!A18</f>
        <v>Fixkosten gesamt</v>
      </c>
      <c r="D52" s="86"/>
      <c r="E52" s="87"/>
      <c r="F52" s="88"/>
      <c r="G52" s="93"/>
      <c r="H52" s="79">
        <f>+Data!B18</f>
        <v>19500000</v>
      </c>
      <c r="I52" s="80"/>
      <c r="J52" s="118"/>
      <c r="K52" s="83"/>
      <c r="L52" s="79">
        <f>+Data!B18/Data!B13</f>
        <v>4875</v>
      </c>
      <c r="M52" s="94"/>
      <c r="N52" s="87"/>
      <c r="O52" s="87"/>
      <c r="P52" s="87"/>
      <c r="Q52" s="87"/>
      <c r="R52" s="91" t="str">
        <f>+C52&amp;CHAR(10)&amp;" pro Einheit"</f>
        <v>Fixkosten gesamt
 pro Einheit</v>
      </c>
      <c r="Z52" s="54">
        <f t="shared" si="0"/>
        <v>0.42000000000000021</v>
      </c>
    </row>
    <row r="53" spans="1:26" ht="57" customHeight="1" thickTop="1" thickBot="1" x14ac:dyDescent="0.5">
      <c r="A53" s="22"/>
      <c r="B53" s="22"/>
      <c r="C53" s="95" t="str">
        <f>+J30</f>
        <v>Ergebnis</v>
      </c>
      <c r="D53" s="86"/>
      <c r="E53" s="87"/>
      <c r="F53" s="88"/>
      <c r="G53" s="96"/>
      <c r="H53" s="96"/>
      <c r="I53" s="79">
        <f>+F50-G51-H52</f>
        <v>500000</v>
      </c>
      <c r="J53" s="119"/>
      <c r="K53" s="97">
        <f>+O50-N51-L52</f>
        <v>125</v>
      </c>
      <c r="L53" s="87"/>
      <c r="M53" s="87"/>
      <c r="N53" s="87"/>
      <c r="O53" s="87"/>
      <c r="P53" s="87"/>
      <c r="Q53" s="87"/>
      <c r="R53" s="91" t="str">
        <f>+C53&amp;CHAR(10)&amp;" pro Einheit"</f>
        <v>Ergebnis
 pro Einheit</v>
      </c>
      <c r="Z53" s="54">
        <f t="shared" si="0"/>
        <v>0.43000000000000022</v>
      </c>
    </row>
    <row r="54" spans="1:26" ht="57" customHeight="1" thickTop="1" thickBot="1" x14ac:dyDescent="0.35">
      <c r="A54" s="22"/>
      <c r="B54" s="22"/>
      <c r="C54" s="98"/>
      <c r="D54" s="99"/>
      <c r="E54" s="100"/>
      <c r="F54" s="101"/>
      <c r="G54" s="102"/>
      <c r="H54" s="103"/>
      <c r="I54" s="103"/>
      <c r="J54" s="104">
        <f>+O30-I53</f>
        <v>-390000</v>
      </c>
      <c r="K54" s="100"/>
      <c r="L54" s="100"/>
      <c r="M54" s="100"/>
      <c r="N54" s="100"/>
      <c r="O54" s="100"/>
      <c r="P54" s="100"/>
      <c r="Q54" s="100"/>
      <c r="R54" s="105"/>
      <c r="Z54" s="54">
        <f t="shared" si="0"/>
        <v>0.44000000000000022</v>
      </c>
    </row>
    <row r="55" spans="1:26" x14ac:dyDescent="0.25">
      <c r="Z55" s="54">
        <f t="shared" si="0"/>
        <v>0.45000000000000023</v>
      </c>
    </row>
    <row r="56" spans="1:26" x14ac:dyDescent="0.25">
      <c r="Z56" s="54">
        <f t="shared" si="0"/>
        <v>0.46000000000000024</v>
      </c>
    </row>
    <row r="57" spans="1:26" ht="35.4" x14ac:dyDescent="0.6">
      <c r="A57" s="106" t="s">
        <v>58</v>
      </c>
      <c r="F57" s="108" t="s">
        <v>49</v>
      </c>
      <c r="Z57" s="54">
        <f t="shared" si="0"/>
        <v>0.47000000000000025</v>
      </c>
    </row>
    <row r="58" spans="1:26" ht="25.5" customHeight="1" x14ac:dyDescent="0.6">
      <c r="C58" s="106"/>
      <c r="D58" s="106"/>
      <c r="E58" s="106"/>
      <c r="Z58" s="54">
        <f t="shared" si="0"/>
        <v>0.48000000000000026</v>
      </c>
    </row>
    <row r="59" spans="1:26" x14ac:dyDescent="0.25">
      <c r="Z59" s="54">
        <f t="shared" si="0"/>
        <v>0.49000000000000027</v>
      </c>
    </row>
    <row r="60" spans="1:26" x14ac:dyDescent="0.25">
      <c r="Z60" s="54">
        <f t="shared" si="0"/>
        <v>0.50000000000000022</v>
      </c>
    </row>
    <row r="61" spans="1:26" x14ac:dyDescent="0.25">
      <c r="Z61" s="54">
        <f t="shared" si="0"/>
        <v>0.51000000000000023</v>
      </c>
    </row>
    <row r="62" spans="1:26" x14ac:dyDescent="0.25">
      <c r="Z62" s="54">
        <f t="shared" si="0"/>
        <v>0.52000000000000024</v>
      </c>
    </row>
    <row r="63" spans="1:26" x14ac:dyDescent="0.25">
      <c r="Z63" s="54">
        <f t="shared" si="0"/>
        <v>0.53000000000000025</v>
      </c>
    </row>
    <row r="64" spans="1:26" x14ac:dyDescent="0.25">
      <c r="Z64" s="54">
        <f t="shared" si="0"/>
        <v>0.54000000000000026</v>
      </c>
    </row>
    <row r="65" spans="26:26" x14ac:dyDescent="0.25">
      <c r="Z65" s="54">
        <f t="shared" si="0"/>
        <v>0.55000000000000027</v>
      </c>
    </row>
    <row r="66" spans="26:26" x14ac:dyDescent="0.25">
      <c r="Z66" s="54">
        <f t="shared" si="0"/>
        <v>0.56000000000000028</v>
      </c>
    </row>
    <row r="67" spans="26:26" x14ac:dyDescent="0.25">
      <c r="Z67" s="54">
        <f t="shared" si="0"/>
        <v>0.57000000000000028</v>
      </c>
    </row>
    <row r="68" spans="26:26" x14ac:dyDescent="0.25">
      <c r="Z68" s="54">
        <f t="shared" si="0"/>
        <v>0.58000000000000029</v>
      </c>
    </row>
    <row r="69" spans="26:26" x14ac:dyDescent="0.25">
      <c r="Z69" s="54">
        <f t="shared" si="0"/>
        <v>0.5900000000000003</v>
      </c>
    </row>
    <row r="70" spans="26:26" x14ac:dyDescent="0.25">
      <c r="Z70" s="54">
        <f t="shared" si="0"/>
        <v>0.60000000000000031</v>
      </c>
    </row>
    <row r="71" spans="26:26" x14ac:dyDescent="0.25">
      <c r="Z71" s="54">
        <f t="shared" si="0"/>
        <v>0.61000000000000032</v>
      </c>
    </row>
    <row r="72" spans="26:26" x14ac:dyDescent="0.25">
      <c r="Z72" s="54">
        <f t="shared" si="0"/>
        <v>0.62000000000000033</v>
      </c>
    </row>
    <row r="73" spans="26:26" x14ac:dyDescent="0.25">
      <c r="Z73" s="54">
        <f t="shared" si="0"/>
        <v>0.63000000000000034</v>
      </c>
    </row>
    <row r="74" spans="26:26" x14ac:dyDescent="0.25">
      <c r="Z74" s="54">
        <f t="shared" si="0"/>
        <v>0.64000000000000035</v>
      </c>
    </row>
    <row r="75" spans="26:26" x14ac:dyDescent="0.25">
      <c r="Z75" s="54">
        <f t="shared" si="0"/>
        <v>0.65000000000000036</v>
      </c>
    </row>
    <row r="76" spans="26:26" x14ac:dyDescent="0.25">
      <c r="Z76" s="54">
        <f t="shared" si="0"/>
        <v>0.66000000000000036</v>
      </c>
    </row>
    <row r="77" spans="26:26" x14ac:dyDescent="0.25">
      <c r="Z77" s="54">
        <f t="shared" ref="Z77:Z110" si="2">+Z76+0.01</f>
        <v>0.67000000000000037</v>
      </c>
    </row>
    <row r="78" spans="26:26" x14ac:dyDescent="0.25">
      <c r="Z78" s="54">
        <f t="shared" si="2"/>
        <v>0.68000000000000038</v>
      </c>
    </row>
    <row r="79" spans="26:26" x14ac:dyDescent="0.25">
      <c r="Z79" s="54">
        <f t="shared" si="2"/>
        <v>0.69000000000000039</v>
      </c>
    </row>
    <row r="80" spans="26:26" x14ac:dyDescent="0.25">
      <c r="Z80" s="54">
        <f t="shared" si="2"/>
        <v>0.7000000000000004</v>
      </c>
    </row>
    <row r="81" spans="26:26" x14ac:dyDescent="0.25">
      <c r="Z81" s="54">
        <f t="shared" si="2"/>
        <v>0.71000000000000041</v>
      </c>
    </row>
    <row r="82" spans="26:26" x14ac:dyDescent="0.25">
      <c r="Z82" s="54">
        <f t="shared" si="2"/>
        <v>0.72000000000000042</v>
      </c>
    </row>
    <row r="83" spans="26:26" x14ac:dyDescent="0.25">
      <c r="Z83" s="54">
        <f t="shared" si="2"/>
        <v>0.73000000000000043</v>
      </c>
    </row>
    <row r="84" spans="26:26" x14ac:dyDescent="0.25">
      <c r="Z84" s="54">
        <f t="shared" si="2"/>
        <v>0.74000000000000044</v>
      </c>
    </row>
    <row r="85" spans="26:26" x14ac:dyDescent="0.25">
      <c r="Z85" s="54">
        <f t="shared" si="2"/>
        <v>0.75000000000000044</v>
      </c>
    </row>
    <row r="86" spans="26:26" x14ac:dyDescent="0.25">
      <c r="Z86" s="54">
        <f t="shared" si="2"/>
        <v>0.76000000000000045</v>
      </c>
    </row>
    <row r="87" spans="26:26" x14ac:dyDescent="0.25">
      <c r="Z87" s="54">
        <f t="shared" si="2"/>
        <v>0.77000000000000046</v>
      </c>
    </row>
    <row r="88" spans="26:26" x14ac:dyDescent="0.25">
      <c r="Z88" s="54">
        <f t="shared" si="2"/>
        <v>0.78000000000000047</v>
      </c>
    </row>
    <row r="89" spans="26:26" x14ac:dyDescent="0.25">
      <c r="Z89" s="54">
        <f t="shared" si="2"/>
        <v>0.79000000000000048</v>
      </c>
    </row>
    <row r="90" spans="26:26" x14ac:dyDescent="0.25">
      <c r="Z90" s="54">
        <f t="shared" si="2"/>
        <v>0.80000000000000049</v>
      </c>
    </row>
    <row r="91" spans="26:26" x14ac:dyDescent="0.25">
      <c r="Z91" s="54">
        <f t="shared" si="2"/>
        <v>0.8100000000000005</v>
      </c>
    </row>
    <row r="92" spans="26:26" x14ac:dyDescent="0.25">
      <c r="Z92" s="54">
        <f t="shared" si="2"/>
        <v>0.82000000000000051</v>
      </c>
    </row>
    <row r="93" spans="26:26" x14ac:dyDescent="0.25">
      <c r="Z93" s="54">
        <f t="shared" si="2"/>
        <v>0.83000000000000052</v>
      </c>
    </row>
    <row r="94" spans="26:26" x14ac:dyDescent="0.25">
      <c r="Z94" s="54">
        <f t="shared" si="2"/>
        <v>0.84000000000000052</v>
      </c>
    </row>
    <row r="95" spans="26:26" x14ac:dyDescent="0.25">
      <c r="Z95" s="54">
        <f t="shared" si="2"/>
        <v>0.85000000000000053</v>
      </c>
    </row>
    <row r="96" spans="26:26" x14ac:dyDescent="0.25">
      <c r="Z96" s="54">
        <f t="shared" si="2"/>
        <v>0.86000000000000054</v>
      </c>
    </row>
    <row r="97" spans="26:26" x14ac:dyDescent="0.25">
      <c r="Z97" s="54">
        <f t="shared" si="2"/>
        <v>0.87000000000000055</v>
      </c>
    </row>
    <row r="98" spans="26:26" x14ac:dyDescent="0.25">
      <c r="Z98" s="54">
        <f t="shared" si="2"/>
        <v>0.88000000000000056</v>
      </c>
    </row>
    <row r="99" spans="26:26" x14ac:dyDescent="0.25">
      <c r="Z99" s="54">
        <f t="shared" si="2"/>
        <v>0.89000000000000057</v>
      </c>
    </row>
    <row r="100" spans="26:26" x14ac:dyDescent="0.25">
      <c r="Z100" s="54">
        <f t="shared" si="2"/>
        <v>0.90000000000000058</v>
      </c>
    </row>
    <row r="101" spans="26:26" x14ac:dyDescent="0.25">
      <c r="Z101" s="54">
        <f t="shared" si="2"/>
        <v>0.91000000000000059</v>
      </c>
    </row>
    <row r="102" spans="26:26" x14ac:dyDescent="0.25">
      <c r="Z102" s="54">
        <f t="shared" si="2"/>
        <v>0.9200000000000006</v>
      </c>
    </row>
    <row r="103" spans="26:26" x14ac:dyDescent="0.25">
      <c r="Z103" s="54">
        <f t="shared" si="2"/>
        <v>0.9300000000000006</v>
      </c>
    </row>
    <row r="104" spans="26:26" x14ac:dyDescent="0.25">
      <c r="Z104" s="54">
        <f t="shared" si="2"/>
        <v>0.94000000000000061</v>
      </c>
    </row>
    <row r="105" spans="26:26" x14ac:dyDescent="0.25">
      <c r="Z105" s="54">
        <f t="shared" si="2"/>
        <v>0.95000000000000062</v>
      </c>
    </row>
    <row r="106" spans="26:26" x14ac:dyDescent="0.25">
      <c r="Z106" s="54">
        <f t="shared" si="2"/>
        <v>0.96000000000000063</v>
      </c>
    </row>
    <row r="107" spans="26:26" x14ac:dyDescent="0.25">
      <c r="Z107" s="54">
        <f t="shared" si="2"/>
        <v>0.97000000000000064</v>
      </c>
    </row>
    <row r="108" spans="26:26" x14ac:dyDescent="0.25">
      <c r="Z108" s="54">
        <f t="shared" si="2"/>
        <v>0.98000000000000065</v>
      </c>
    </row>
    <row r="109" spans="26:26" x14ac:dyDescent="0.25">
      <c r="Z109" s="54">
        <f t="shared" si="2"/>
        <v>0.99000000000000066</v>
      </c>
    </row>
    <row r="110" spans="26:26" x14ac:dyDescent="0.25">
      <c r="Z110" s="54">
        <f t="shared" si="2"/>
        <v>1.0000000000000007</v>
      </c>
    </row>
    <row r="212" spans="22:24" x14ac:dyDescent="0.25">
      <c r="V212" s="10"/>
      <c r="W212" s="10"/>
      <c r="X212" s="10"/>
    </row>
    <row r="213" spans="22:24" x14ac:dyDescent="0.25">
      <c r="V213" s="10"/>
      <c r="W213" s="10"/>
      <c r="X213" s="10"/>
    </row>
    <row r="214" spans="22:24" x14ac:dyDescent="0.25">
      <c r="V214" s="107" t="e">
        <f>INDEX(#REF!,V10)</f>
        <v>#REF!</v>
      </c>
      <c r="W214" s="107" t="e">
        <f>INDEX(#REF!,W10)</f>
        <v>#REF!</v>
      </c>
      <c r="X214" s="107" t="e">
        <f>INDEX(#REF!,X10)</f>
        <v>#REF!</v>
      </c>
    </row>
  </sheetData>
  <mergeCells count="10">
    <mergeCell ref="J20:P20"/>
    <mergeCell ref="C49:R49"/>
    <mergeCell ref="J50:J53"/>
    <mergeCell ref="I1:T2"/>
    <mergeCell ref="J6:J7"/>
    <mergeCell ref="K6:K7"/>
    <mergeCell ref="N6:N7"/>
    <mergeCell ref="O6:O7"/>
    <mergeCell ref="R6:R7"/>
    <mergeCell ref="S6:S7"/>
  </mergeCells>
  <conditionalFormatting sqref="M30 Q30 O30">
    <cfRule type="cellIs" dxfId="7" priority="9" stopIfTrue="1" operator="greaterThanOrEqual">
      <formula>0</formula>
    </cfRule>
    <cfRule type="cellIs" dxfId="6" priority="10" stopIfTrue="1" operator="lessThan">
      <formula>0</formula>
    </cfRule>
  </conditionalFormatting>
  <conditionalFormatting sqref="M36">
    <cfRule type="expression" dxfId="5" priority="6">
      <formula>$O$30&lt;0</formula>
    </cfRule>
  </conditionalFormatting>
  <conditionalFormatting sqref="Q36">
    <cfRule type="expression" dxfId="4" priority="5">
      <formula>$O$30&lt;0</formula>
    </cfRule>
  </conditionalFormatting>
  <conditionalFormatting sqref="J36">
    <cfRule type="expression" dxfId="3" priority="4">
      <formula>$O$30&lt;0</formula>
    </cfRule>
  </conditionalFormatting>
  <conditionalFormatting sqref="O36">
    <cfRule type="expression" dxfId="2" priority="3">
      <formula>$O$30&lt;0</formula>
    </cfRule>
  </conditionalFormatting>
  <conditionalFormatting sqref="J50:J53">
    <cfRule type="expression" dxfId="1" priority="1">
      <formula>$I$15&gt;0</formula>
    </cfRule>
    <cfRule type="expression" dxfId="0" priority="2">
      <formula>$I$15&lt;0</formula>
    </cfRule>
  </conditionalFormatting>
  <dataValidations count="2">
    <dataValidation type="list" allowBlank="1" showInputMessage="1" showErrorMessage="1" sqref="J6 N6 R6" xr:uid="{B37F00BF-1434-40B5-81C5-0E91887D05D8}">
      <formula1>$Z$10:$Z$110</formula1>
    </dataValidation>
    <dataValidation type="list" allowBlank="1" showInputMessage="1" showErrorMessage="1" sqref="O6 K6 S6" xr:uid="{E0877B2F-5245-4E07-9D25-246E6820446B}">
      <formula1>"Steigerung,Reduzierung"</formula1>
    </dataValidation>
  </dataValidations>
  <hyperlinks>
    <hyperlink ref="F57" r:id="rId1" tooltip="MagicWorkbook - BreakEvenAnalyzer" xr:uid="{E6D97F1F-58D8-468C-AF75-DD5DC5DA96BB}"/>
  </hyperlinks>
  <pageMargins left="0.7" right="0.7" top="0.75" bottom="0.75" header="0.3" footer="0.3"/>
  <pageSetup paperSize="9" scale="45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WELCOME</vt:lpstr>
      <vt:lpstr>Data</vt:lpstr>
      <vt:lpstr>BreakEven</vt:lpstr>
      <vt:lpstr>BreakEven!Druckbereich</vt:lpstr>
      <vt:lpstr>WELCOME!Druckbereich</vt:lpstr>
      <vt:lpstr>WELCOME!Drucktitel</vt:lpstr>
    </vt:vector>
  </TitlesOfParts>
  <Company>Magic Workbooks Freebies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Magic Workbooks Freebies</dc:title>
  <dc:creator>K! Business Solutione GmbH, Erkrat</dc:creator>
  <cp:lastModifiedBy>Autor</cp:lastModifiedBy>
  <cp:revision>1</cp:revision>
  <cp:lastPrinted>2022-11-03T17:31:11Z</cp:lastPrinted>
  <dcterms:created xsi:type="dcterms:W3CDTF">2003-10-27T22:39:14Z</dcterms:created>
  <dcterms:modified xsi:type="dcterms:W3CDTF">2022-11-03T17:34:25Z</dcterms:modified>
  <cp:category>Freebies</cp:category>
</cp:coreProperties>
</file>